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gto divida reitoria" sheetId="1" r:id="rId1"/>
    <sheet name="Plan2" sheetId="2" r:id="rId2"/>
    <sheet name="div vestibular" sheetId="3" r:id="rId3"/>
    <sheet name="LINDA" sheetId="4" r:id="rId4"/>
  </sheets>
  <definedNames>
    <definedName name="_xlnm.Print_Area" localSheetId="0">'pgto divida reitoria'!$A$1:$G$10</definedName>
  </definedNames>
  <calcPr fullCalcOnLoad="1"/>
</workbook>
</file>

<file path=xl/sharedStrings.xml><?xml version="1.0" encoding="utf-8"?>
<sst xmlns="http://schemas.openxmlformats.org/spreadsheetml/2006/main" count="61" uniqueCount="33">
  <si>
    <t>SOBRA DO VESTIBULAR ESPECIAL 2002</t>
  </si>
  <si>
    <t>TOTAL  A DIVIDIR - RDO</t>
  </si>
  <si>
    <t>RESERVA PARA BOLSAS PIBIC AGO/2003 A JUL/2004</t>
  </si>
  <si>
    <t>SALDO</t>
  </si>
  <si>
    <t>CRITÉRIO PARA A DIVISÃO (%):  RDO 2002 CFE. RESOLUÇÃO 061/2001-COU</t>
  </si>
  <si>
    <t>(%)</t>
  </si>
  <si>
    <t xml:space="preserve">REITORIA                                       </t>
  </si>
  <si>
    <t xml:space="preserve">FOZ                                              </t>
  </si>
  <si>
    <t xml:space="preserve">MARECHAL CÂNDIDO RONDON   </t>
  </si>
  <si>
    <t xml:space="preserve">TOLEDO                                         </t>
  </si>
  <si>
    <t xml:space="preserve">CASCAVEL                                    </t>
  </si>
  <si>
    <t xml:space="preserve">FRANCISCO BELTRAO                    </t>
  </si>
  <si>
    <t>(=) TOTAL</t>
  </si>
  <si>
    <t xml:space="preserve">DISTRIBUIÇÃO SOBRAS VESTIBULAR: </t>
  </si>
  <si>
    <t xml:space="preserve">SOBRA DO VESTIBULAR NORMAL   2003 </t>
  </si>
  <si>
    <t>DIVISÃO VESTIBULAR ESPECIAL 2002 E VESTIBULAR 2003</t>
  </si>
  <si>
    <t>PGTO REF. ADIANTAMENTOS VESTIBULAR/2001</t>
  </si>
  <si>
    <t>SALDO DEVEDOR REF. AO VESTIBULAR 2001 R$ 266.043,10 PG N/DATA R$ 154.313,09</t>
  </si>
  <si>
    <t>PGTO DIVIDA VESTIBULAR 2001</t>
  </si>
  <si>
    <t>*  CONSIDERANDO OS VALORES REFERENTE ACERTO DE CONTAS CONFORME RESOLUÇÃO 057/01 COU DE 04/12/01 FL. 02  A REITORIA FICARÁ DEVENDO O SALDO DE R$ 111.730,01 APÓS O PGTO DE R$ 62.630,48</t>
  </si>
  <si>
    <t>SALDO VESTIBULAR ESPECIAL 2002 E VESTIBULAR 2003</t>
  </si>
  <si>
    <t>REPASSE APÓS ACERTO</t>
  </si>
  <si>
    <t>RENDIMENTOS MÊS DE JUNHO/03 VESTIBULAR 2003</t>
  </si>
  <si>
    <t>SUB TOTAL</t>
  </si>
  <si>
    <t>RESERVA PARA VESTIBULAR INDIGENA</t>
  </si>
  <si>
    <t>RESERVA PARA VESTIBULAR ESPECIAL 2003 - DIREITO</t>
  </si>
  <si>
    <t>VALOR ATUALIZADO ATE JUNHO/03</t>
  </si>
  <si>
    <t>RENDIMENTOS ATÉ JUNHO/03 VESTIBULAR ESPECIAL/02</t>
  </si>
  <si>
    <t>VALOR</t>
  </si>
  <si>
    <t>CAMPUS</t>
  </si>
  <si>
    <t>DEMONSTRATIVO DE PAGAMENTO REFERENTE AO VESTIBULAR 2001</t>
  </si>
  <si>
    <t>VALOR PAGO EM 03/07/03</t>
  </si>
  <si>
    <t>A REITORIA EFETUOU PAGAMENTO EM 03/07/03 DE PARTE DA DÍVIDA JUNTO   AOS CAMPI CONFORME RESOLUÇÃO 057/2001-COU EM SEU ANEXO FOLHA 02.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</si>
</sst>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9" fontId="1" fillId="0" borderId="2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2" fillId="0" borderId="1" xfId="0" applyNumberFormat="1" applyFont="1" applyBorder="1" applyAlignment="1">
      <alignment vertical="center"/>
    </xf>
    <xf numFmtId="3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9" fontId="2" fillId="0" borderId="1" xfId="0" applyNumberFormat="1" applyFont="1" applyBorder="1" applyAlignment="1">
      <alignment/>
    </xf>
    <xf numFmtId="43" fontId="2" fillId="0" borderId="1" xfId="18" applyFont="1" applyBorder="1" applyAlignment="1">
      <alignment/>
    </xf>
    <xf numFmtId="39" fontId="2" fillId="0" borderId="1" xfId="18" applyNumberFormat="1" applyFont="1" applyBorder="1" applyAlignment="1">
      <alignment horizontal="right"/>
    </xf>
    <xf numFmtId="39" fontId="2" fillId="0" borderId="1" xfId="0" applyNumberFormat="1" applyFont="1" applyBorder="1" applyAlignment="1">
      <alignment/>
    </xf>
    <xf numFmtId="43" fontId="2" fillId="0" borderId="0" xfId="18" applyFont="1" applyBorder="1" applyAlignment="1">
      <alignment/>
    </xf>
    <xf numFmtId="39" fontId="1" fillId="0" borderId="1" xfId="0" applyNumberFormat="1" applyFont="1" applyBorder="1" applyAlignment="1">
      <alignment/>
    </xf>
    <xf numFmtId="43" fontId="2" fillId="0" borderId="1" xfId="18" applyFont="1" applyBorder="1" applyAlignment="1">
      <alignment horizontal="right"/>
    </xf>
    <xf numFmtId="43" fontId="2" fillId="0" borderId="1" xfId="18" applyFont="1" applyBorder="1" applyAlignment="1">
      <alignment/>
    </xf>
    <xf numFmtId="39" fontId="2" fillId="0" borderId="0" xfId="0" applyNumberFormat="1" applyFont="1" applyFill="1" applyBorder="1" applyAlignment="1">
      <alignment horizontal="left" wrapText="1"/>
    </xf>
    <xf numFmtId="43" fontId="2" fillId="0" borderId="0" xfId="18" applyFont="1" applyBorder="1" applyAlignment="1">
      <alignment horizontal="right"/>
    </xf>
    <xf numFmtId="43" fontId="2" fillId="0" borderId="0" xfId="18" applyFont="1" applyBorder="1" applyAlignment="1">
      <alignment/>
    </xf>
    <xf numFmtId="0" fontId="0" fillId="0" borderId="1" xfId="0" applyBorder="1" applyAlignment="1">
      <alignment horizontal="left"/>
    </xf>
    <xf numFmtId="39" fontId="1" fillId="0" borderId="3" xfId="0" applyNumberFormat="1" applyFon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3" xfId="18" applyFont="1" applyBorder="1" applyAlignment="1">
      <alignment/>
    </xf>
    <xf numFmtId="39" fontId="2" fillId="0" borderId="3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Border="1" applyAlignment="1">
      <alignment/>
    </xf>
    <xf numFmtId="39" fontId="4" fillId="0" borderId="0" xfId="0" applyNumberFormat="1" applyFont="1" applyBorder="1" applyAlignment="1">
      <alignment/>
    </xf>
    <xf numFmtId="43" fontId="4" fillId="0" borderId="0" xfId="18" applyFont="1" applyBorder="1" applyAlignment="1">
      <alignment/>
    </xf>
    <xf numFmtId="39" fontId="4" fillId="0" borderId="3" xfId="0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9" fontId="4" fillId="0" borderId="1" xfId="0" applyNumberFormat="1" applyFont="1" applyBorder="1" applyAlignment="1">
      <alignment/>
    </xf>
    <xf numFmtId="43" fontId="4" fillId="0" borderId="3" xfId="18" applyFont="1" applyBorder="1" applyAlignment="1">
      <alignment/>
    </xf>
    <xf numFmtId="39" fontId="4" fillId="0" borderId="1" xfId="0" applyNumberFormat="1" applyFont="1" applyBorder="1" applyAlignment="1">
      <alignment/>
    </xf>
    <xf numFmtId="43" fontId="4" fillId="0" borderId="0" xfId="1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39" fontId="4" fillId="0" borderId="1" xfId="0" applyNumberFormat="1" applyFont="1" applyBorder="1" applyAlignment="1">
      <alignment vertical="center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39" fontId="2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2.57421875" style="42" customWidth="1"/>
    <col min="2" max="2" width="10.57421875" style="42" customWidth="1"/>
    <col min="3" max="3" width="16.421875" style="42" customWidth="1"/>
    <col min="4" max="4" width="18.7109375" style="42" customWidth="1"/>
    <col min="5" max="5" width="20.421875" style="42" customWidth="1"/>
    <col min="6" max="6" width="15.00390625" style="42" customWidth="1"/>
    <col min="7" max="7" width="12.00390625" style="42" customWidth="1"/>
    <col min="8" max="16384" width="9.140625" style="42" customWidth="1"/>
  </cols>
  <sheetData>
    <row r="1" spans="1:4" ht="15.75">
      <c r="A1" s="57" t="s">
        <v>30</v>
      </c>
      <c r="B1" s="57"/>
      <c r="C1" s="57"/>
      <c r="D1" s="57"/>
    </row>
    <row r="2" spans="1:4" ht="15.75">
      <c r="A2" s="43"/>
      <c r="B2" s="43"/>
      <c r="C2" s="43"/>
      <c r="D2" s="43"/>
    </row>
    <row r="3" spans="1:4" ht="41.25" customHeight="1">
      <c r="A3" s="56" t="s">
        <v>32</v>
      </c>
      <c r="B3" s="56"/>
      <c r="C3" s="56"/>
      <c r="D3" s="56"/>
    </row>
    <row r="4" spans="1:4" ht="22.5" customHeight="1">
      <c r="A4" s="53"/>
      <c r="B4" s="53"/>
      <c r="C4" s="53"/>
      <c r="D4" s="53"/>
    </row>
    <row r="5" spans="1:5" s="52" customFormat="1" ht="15.75">
      <c r="A5" s="36" t="s">
        <v>31</v>
      </c>
      <c r="B5" s="40"/>
      <c r="C5" s="41">
        <v>30000</v>
      </c>
      <c r="D5" s="45"/>
      <c r="E5" s="45"/>
    </row>
    <row r="6" spans="1:6" ht="15.75">
      <c r="A6" s="54" t="s">
        <v>29</v>
      </c>
      <c r="B6" s="55" t="s">
        <v>5</v>
      </c>
      <c r="C6" s="55" t="s">
        <v>28</v>
      </c>
      <c r="D6" s="46"/>
      <c r="E6" s="46"/>
      <c r="F6" s="47"/>
    </row>
    <row r="7" spans="1:6" ht="15">
      <c r="A7" s="48" t="s">
        <v>7</v>
      </c>
      <c r="B7" s="49">
        <v>22.07</v>
      </c>
      <c r="C7" s="50">
        <f>C5*22.07%</f>
        <v>6621</v>
      </c>
      <c r="D7" s="51"/>
      <c r="E7" s="36"/>
      <c r="F7" s="37"/>
    </row>
    <row r="8" spans="1:7" ht="15">
      <c r="A8" s="48" t="s">
        <v>8</v>
      </c>
      <c r="B8" s="49">
        <v>40.15</v>
      </c>
      <c r="C8" s="50">
        <f>C5*40.15%</f>
        <v>12044.999999999998</v>
      </c>
      <c r="D8" s="51"/>
      <c r="E8" s="36"/>
      <c r="F8" s="37"/>
      <c r="G8" s="38"/>
    </row>
    <row r="9" spans="1:7" ht="15">
      <c r="A9" s="48" t="s">
        <v>9</v>
      </c>
      <c r="B9" s="49">
        <v>37.78</v>
      </c>
      <c r="C9" s="50">
        <f>C5*37.78%</f>
        <v>11334</v>
      </c>
      <c r="D9" s="51"/>
      <c r="E9" s="36"/>
      <c r="F9" s="37"/>
      <c r="G9" s="38"/>
    </row>
    <row r="10" spans="1:7" s="44" customFormat="1" ht="15.75">
      <c r="A10" s="48" t="s">
        <v>12</v>
      </c>
      <c r="B10" s="39">
        <f>SUM(B7:B9)</f>
        <v>100</v>
      </c>
      <c r="C10" s="50">
        <f>SUM(C7:C9)</f>
        <v>30000</v>
      </c>
      <c r="D10" s="51"/>
      <c r="E10" s="52"/>
      <c r="F10" s="37"/>
      <c r="G10" s="38"/>
    </row>
  </sheetData>
  <sheetProtection password="D2F7" sheet="1" objects="1" scenarios="1"/>
  <mergeCells count="2">
    <mergeCell ref="A3:D3"/>
    <mergeCell ref="A1:D1"/>
  </mergeCells>
  <printOptions/>
  <pageMargins left="0.87" right="0.52" top="1" bottom="1" header="0.51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A12" sqref="A12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4" sqref="E4"/>
    </sheetView>
  </sheetViews>
  <sheetFormatPr defaultColWidth="9.140625" defaultRowHeight="12.75"/>
  <cols>
    <col min="1" max="1" width="22.8515625" style="0" customWidth="1"/>
    <col min="2" max="2" width="6.28125" style="0" customWidth="1"/>
    <col min="3" max="3" width="21.140625" style="0" bestFit="1" customWidth="1"/>
    <col min="4" max="4" width="2.140625" style="0" customWidth="1"/>
    <col min="5" max="5" width="20.421875" style="0" customWidth="1"/>
    <col min="6" max="6" width="15.00390625" style="0" customWidth="1"/>
    <col min="7" max="7" width="12.00390625" style="0" customWidth="1"/>
  </cols>
  <sheetData>
    <row r="1" spans="1:9" ht="12.75">
      <c r="A1" s="62" t="s">
        <v>13</v>
      </c>
      <c r="B1" s="62"/>
      <c r="C1" s="62"/>
      <c r="D1" s="62"/>
      <c r="E1" s="62"/>
      <c r="F1" s="63"/>
      <c r="G1" s="63"/>
      <c r="H1" s="63"/>
      <c r="I1" s="63"/>
    </row>
    <row r="2" spans="1:5" ht="12.75">
      <c r="A2" s="63"/>
      <c r="B2" s="63"/>
      <c r="C2" s="63"/>
      <c r="D2" s="63"/>
      <c r="E2" s="63"/>
    </row>
    <row r="3" spans="1:5" ht="12.75">
      <c r="A3" s="1"/>
      <c r="B3" s="1"/>
      <c r="C3" s="1"/>
      <c r="D3" s="1"/>
      <c r="E3" s="1"/>
    </row>
    <row r="4" spans="1:4" ht="12.75">
      <c r="A4" s="64"/>
      <c r="B4" s="64"/>
      <c r="C4" s="64"/>
      <c r="D4" s="64"/>
    </row>
    <row r="5" spans="1:5" ht="12.75">
      <c r="A5" s="58" t="s">
        <v>0</v>
      </c>
      <c r="B5" s="58"/>
      <c r="C5" s="58"/>
      <c r="D5" s="58"/>
      <c r="E5" s="2">
        <v>85573.44</v>
      </c>
    </row>
    <row r="6" spans="1:5" ht="12.75">
      <c r="A6" s="26" t="s">
        <v>27</v>
      </c>
      <c r="B6" s="26"/>
      <c r="C6" s="26"/>
      <c r="D6" s="26"/>
      <c r="E6" s="2">
        <v>4262.97</v>
      </c>
    </row>
    <row r="7" spans="1:5" ht="12.75">
      <c r="A7" s="33" t="s">
        <v>26</v>
      </c>
      <c r="B7" s="34"/>
      <c r="C7" s="34"/>
      <c r="D7" s="35"/>
      <c r="E7" s="2">
        <f>SUM(E5:E6)</f>
        <v>89836.41</v>
      </c>
    </row>
    <row r="8" spans="1:5" ht="12.75">
      <c r="A8" s="33" t="s">
        <v>25</v>
      </c>
      <c r="B8" s="34"/>
      <c r="C8" s="34"/>
      <c r="D8" s="35"/>
      <c r="E8" s="2">
        <v>-18860.86</v>
      </c>
    </row>
    <row r="9" spans="1:5" ht="12.75">
      <c r="A9" s="59" t="s">
        <v>23</v>
      </c>
      <c r="B9" s="60"/>
      <c r="C9" s="60"/>
      <c r="D9" s="61"/>
      <c r="E9" s="2">
        <f>SUM(E7:E8)</f>
        <v>70975.55</v>
      </c>
    </row>
    <row r="10" spans="1:5" ht="12.75">
      <c r="A10" s="33"/>
      <c r="B10" s="34"/>
      <c r="C10" s="34"/>
      <c r="D10" s="35"/>
      <c r="E10" s="2"/>
    </row>
    <row r="11" spans="1:5" ht="12.75">
      <c r="A11" s="58" t="s">
        <v>14</v>
      </c>
      <c r="B11" s="58"/>
      <c r="C11" s="58"/>
      <c r="D11" s="58"/>
      <c r="E11" s="2">
        <v>555774.47</v>
      </c>
    </row>
    <row r="12" spans="1:5" ht="12.75">
      <c r="A12" s="58" t="s">
        <v>22</v>
      </c>
      <c r="B12" s="58"/>
      <c r="C12" s="58"/>
      <c r="D12" s="58"/>
      <c r="E12" s="2">
        <v>6738.43</v>
      </c>
    </row>
    <row r="13" spans="1:5" ht="12.75">
      <c r="A13" s="33" t="s">
        <v>26</v>
      </c>
      <c r="B13" s="34"/>
      <c r="C13" s="34"/>
      <c r="D13" s="35"/>
      <c r="E13" s="2">
        <f>SUM(E11:E12)</f>
        <v>562512.9</v>
      </c>
    </row>
    <row r="14" spans="1:5" ht="12.75">
      <c r="A14" s="58" t="s">
        <v>2</v>
      </c>
      <c r="B14" s="58"/>
      <c r="C14" s="58"/>
      <c r="D14" s="58"/>
      <c r="E14" s="2">
        <v>-101430</v>
      </c>
    </row>
    <row r="15" spans="1:5" ht="12.75">
      <c r="A15" s="58" t="s">
        <v>24</v>
      </c>
      <c r="B15" s="58"/>
      <c r="C15" s="58"/>
      <c r="D15" s="58"/>
      <c r="E15" s="2">
        <v>-14100</v>
      </c>
    </row>
    <row r="16" spans="1:5" ht="12.75">
      <c r="A16" s="59" t="s">
        <v>23</v>
      </c>
      <c r="B16" s="60"/>
      <c r="C16" s="60"/>
      <c r="D16" s="61"/>
      <c r="E16" s="2">
        <f>SUM(E13:E15)</f>
        <v>446982.9</v>
      </c>
    </row>
    <row r="17" spans="1:5" ht="12.75">
      <c r="A17" s="58"/>
      <c r="B17" s="58"/>
      <c r="C17" s="58"/>
      <c r="D17" s="58"/>
      <c r="E17" s="2"/>
    </row>
    <row r="18" spans="1:5" ht="12.75">
      <c r="A18" s="58" t="s">
        <v>1</v>
      </c>
      <c r="B18" s="58"/>
      <c r="C18" s="58"/>
      <c r="D18" s="58"/>
      <c r="E18" s="2">
        <f>E9+E16</f>
        <v>517958.45</v>
      </c>
    </row>
    <row r="20" spans="1:5" s="5" customFormat="1" ht="11.25">
      <c r="A20" s="3"/>
      <c r="B20" s="3"/>
      <c r="C20" s="6"/>
      <c r="D20" s="4"/>
      <c r="E20" s="4"/>
    </row>
    <row r="21" spans="1:5" s="5" customFormat="1" ht="11.25">
      <c r="A21" s="7"/>
      <c r="B21" s="7"/>
      <c r="C21" s="7"/>
      <c r="D21" s="4"/>
      <c r="E21" s="4"/>
    </row>
    <row r="22" spans="1:5" s="8" customFormat="1" ht="11.25">
      <c r="A22" s="8" t="s">
        <v>4</v>
      </c>
      <c r="B22" s="9"/>
      <c r="C22" s="10"/>
      <c r="D22" s="3"/>
      <c r="E22" s="11"/>
    </row>
    <row r="23" spans="1:7" s="5" customFormat="1" ht="33.75">
      <c r="A23" s="12"/>
      <c r="B23" s="13" t="s">
        <v>5</v>
      </c>
      <c r="C23" s="13" t="s">
        <v>15</v>
      </c>
      <c r="D23" s="28"/>
      <c r="E23" s="28"/>
      <c r="F23" s="28"/>
      <c r="G23" s="28"/>
    </row>
    <row r="24" spans="1:7" s="5" customFormat="1" ht="11.25">
      <c r="A24" s="15" t="s">
        <v>6</v>
      </c>
      <c r="B24" s="16">
        <v>11.6</v>
      </c>
      <c r="C24" s="17">
        <f>E18*0.116</f>
        <v>60083.1802</v>
      </c>
      <c r="D24" s="25"/>
      <c r="E24" s="6"/>
      <c r="F24" s="7"/>
      <c r="G24" s="7"/>
    </row>
    <row r="25" spans="1:7" s="5" customFormat="1" ht="11.25">
      <c r="A25" s="15" t="s">
        <v>7</v>
      </c>
      <c r="B25" s="16">
        <v>15.12</v>
      </c>
      <c r="C25" s="17">
        <f>E18*0.1512</f>
        <v>78315.31764000001</v>
      </c>
      <c r="D25" s="25"/>
      <c r="E25" s="6"/>
      <c r="F25" s="7"/>
      <c r="G25" s="7"/>
    </row>
    <row r="26" spans="1:7" s="5" customFormat="1" ht="11.25">
      <c r="A26" s="15" t="s">
        <v>8</v>
      </c>
      <c r="B26" s="16">
        <v>16.13</v>
      </c>
      <c r="C26" s="17">
        <f>E18*0.1613</f>
        <v>83546.697985</v>
      </c>
      <c r="D26" s="25"/>
      <c r="E26" s="6"/>
      <c r="F26" s="7"/>
      <c r="G26" s="7"/>
    </row>
    <row r="27" spans="1:7" s="5" customFormat="1" ht="11.25">
      <c r="A27" s="15" t="s">
        <v>9</v>
      </c>
      <c r="B27" s="16">
        <v>15.12</v>
      </c>
      <c r="C27" s="17">
        <f>E18*0.1512</f>
        <v>78315.31764000001</v>
      </c>
      <c r="D27" s="25"/>
      <c r="E27" s="6"/>
      <c r="F27" s="7"/>
      <c r="G27" s="7"/>
    </row>
    <row r="28" spans="1:7" s="5" customFormat="1" ht="11.25">
      <c r="A28" s="15" t="s">
        <v>10</v>
      </c>
      <c r="B28" s="16">
        <v>33.65</v>
      </c>
      <c r="C28" s="17">
        <f>E18*0.3365</f>
        <v>174293.01842500002</v>
      </c>
      <c r="D28" s="25"/>
      <c r="E28" s="6"/>
      <c r="F28" s="7"/>
      <c r="G28" s="7"/>
    </row>
    <row r="29" spans="1:7" s="5" customFormat="1" ht="11.25">
      <c r="A29" s="15" t="s">
        <v>11</v>
      </c>
      <c r="B29" s="16">
        <v>8.38</v>
      </c>
      <c r="C29" s="17">
        <f>E18*0.0838</f>
        <v>43404.91811</v>
      </c>
      <c r="D29" s="25"/>
      <c r="E29" s="6"/>
      <c r="F29" s="7"/>
      <c r="G29" s="7"/>
    </row>
    <row r="30" spans="1:7" s="8" customFormat="1" ht="11.25">
      <c r="A30" s="20" t="s">
        <v>12</v>
      </c>
      <c r="B30" s="15">
        <f>SUM(B24:B29)</f>
        <v>99.99999999999999</v>
      </c>
      <c r="C30" s="21">
        <f>SUM(C24:C29)</f>
        <v>517958.45000000007</v>
      </c>
      <c r="D30" s="25"/>
      <c r="E30" s="6"/>
      <c r="F30" s="7"/>
      <c r="G30" s="7"/>
    </row>
    <row r="31" spans="1:7" s="8" customFormat="1" ht="11.25">
      <c r="A31" s="3"/>
      <c r="B31" s="7"/>
      <c r="C31" s="24"/>
      <c r="D31" s="25"/>
      <c r="E31" s="6"/>
      <c r="F31" s="7"/>
      <c r="G31" s="19"/>
    </row>
  </sheetData>
  <mergeCells count="13">
    <mergeCell ref="A1:E1"/>
    <mergeCell ref="F1:I1"/>
    <mergeCell ref="A2:E2"/>
    <mergeCell ref="A4:D4"/>
    <mergeCell ref="A5:D5"/>
    <mergeCell ref="A11:D11"/>
    <mergeCell ref="A14:D14"/>
    <mergeCell ref="A9:D9"/>
    <mergeCell ref="A18:D18"/>
    <mergeCell ref="A12:D12"/>
    <mergeCell ref="A16:D16"/>
    <mergeCell ref="A17:D17"/>
    <mergeCell ref="A15:D1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 topLeftCell="A14">
      <selection activeCell="D31" sqref="D31"/>
    </sheetView>
  </sheetViews>
  <sheetFormatPr defaultColWidth="9.140625" defaultRowHeight="12.75"/>
  <cols>
    <col min="1" max="1" width="22.8515625" style="0" customWidth="1"/>
    <col min="2" max="2" width="6.28125" style="0" customWidth="1"/>
    <col min="3" max="3" width="21.140625" style="0" bestFit="1" customWidth="1"/>
    <col min="4" max="4" width="19.00390625" style="0" customWidth="1"/>
    <col min="5" max="5" width="20.421875" style="0" customWidth="1"/>
    <col min="6" max="6" width="15.00390625" style="0" customWidth="1"/>
    <col min="7" max="7" width="12.00390625" style="0" customWidth="1"/>
  </cols>
  <sheetData>
    <row r="1" spans="1:9" ht="12.75">
      <c r="A1" s="62" t="s">
        <v>13</v>
      </c>
      <c r="B1" s="62"/>
      <c r="C1" s="62"/>
      <c r="D1" s="62"/>
      <c r="E1" s="62"/>
      <c r="F1" s="63"/>
      <c r="G1" s="63"/>
      <c r="H1" s="63"/>
      <c r="I1" s="63"/>
    </row>
    <row r="2" spans="1:5" ht="12.75">
      <c r="A2" s="63"/>
      <c r="B2" s="63"/>
      <c r="C2" s="63"/>
      <c r="D2" s="63"/>
      <c r="E2" s="63"/>
    </row>
    <row r="3" spans="1:5" ht="12.75">
      <c r="A3" s="1"/>
      <c r="B3" s="1"/>
      <c r="C3" s="1"/>
      <c r="D3" s="1"/>
      <c r="E3" s="1"/>
    </row>
    <row r="4" spans="1:4" ht="12.75">
      <c r="A4" s="64"/>
      <c r="B4" s="64"/>
      <c r="C4" s="64"/>
      <c r="D4" s="64"/>
    </row>
    <row r="5" spans="1:5" ht="12.75">
      <c r="A5" s="58" t="s">
        <v>0</v>
      </c>
      <c r="B5" s="58"/>
      <c r="C5" s="58"/>
      <c r="D5" s="58"/>
      <c r="E5" s="2">
        <v>85573.44</v>
      </c>
    </row>
    <row r="6" spans="1:5" ht="12.75">
      <c r="A6" s="58" t="s">
        <v>14</v>
      </c>
      <c r="B6" s="58"/>
      <c r="C6" s="58"/>
      <c r="D6" s="58"/>
      <c r="E6" s="2">
        <v>555774.47</v>
      </c>
    </row>
    <row r="7" spans="1:5" ht="12.75">
      <c r="A7" s="58" t="s">
        <v>3</v>
      </c>
      <c r="B7" s="58"/>
      <c r="C7" s="58"/>
      <c r="D7" s="58"/>
      <c r="E7" s="2">
        <f>SUM(E5:E6)</f>
        <v>641347.9099999999</v>
      </c>
    </row>
    <row r="8" spans="1:5" ht="12.75">
      <c r="A8" s="58" t="s">
        <v>2</v>
      </c>
      <c r="B8" s="58"/>
      <c r="C8" s="58"/>
      <c r="D8" s="58"/>
      <c r="E8" s="2">
        <v>-101430</v>
      </c>
    </row>
    <row r="9" spans="1:5" ht="12.75">
      <c r="A9" s="58" t="s">
        <v>1</v>
      </c>
      <c r="B9" s="58"/>
      <c r="C9" s="58"/>
      <c r="D9" s="58"/>
      <c r="E9" s="2">
        <f>SUM(E7:E8)</f>
        <v>539917.9099999999</v>
      </c>
    </row>
    <row r="11" spans="1:5" s="5" customFormat="1" ht="11.25">
      <c r="A11" s="3"/>
      <c r="B11" s="3"/>
      <c r="C11" s="6"/>
      <c r="D11" s="4"/>
      <c r="E11" s="4"/>
    </row>
    <row r="12" spans="1:5" s="5" customFormat="1" ht="11.25">
      <c r="A12" s="7"/>
      <c r="B12" s="7"/>
      <c r="C12" s="7"/>
      <c r="D12" s="4"/>
      <c r="E12" s="4"/>
    </row>
    <row r="13" spans="1:5" s="8" customFormat="1" ht="11.25">
      <c r="A13" s="8" t="s">
        <v>4</v>
      </c>
      <c r="B13" s="9"/>
      <c r="C13" s="10"/>
      <c r="D13" s="3"/>
      <c r="E13" s="11"/>
    </row>
    <row r="14" spans="1:7" s="5" customFormat="1" ht="33.75">
      <c r="A14" s="12"/>
      <c r="B14" s="13" t="s">
        <v>5</v>
      </c>
      <c r="C14" s="13" t="s">
        <v>15</v>
      </c>
      <c r="D14" s="13" t="s">
        <v>16</v>
      </c>
      <c r="E14" s="13" t="s">
        <v>20</v>
      </c>
      <c r="F14" s="13" t="s">
        <v>18</v>
      </c>
      <c r="G14" s="13" t="s">
        <v>21</v>
      </c>
    </row>
    <row r="15" spans="1:7" s="5" customFormat="1" ht="11.25">
      <c r="A15" s="15" t="s">
        <v>6</v>
      </c>
      <c r="B15" s="16">
        <v>11.6</v>
      </c>
      <c r="C15" s="17">
        <f>E9*0.116</f>
        <v>62630.47755999999</v>
      </c>
      <c r="D15" s="22">
        <v>30000</v>
      </c>
      <c r="E15" s="18">
        <f>E15-D15</f>
        <v>0</v>
      </c>
      <c r="F15" s="15"/>
      <c r="G15" s="15">
        <f>E15+F15</f>
        <v>0</v>
      </c>
    </row>
    <row r="16" spans="1:7" s="5" customFormat="1" ht="11.25">
      <c r="A16" s="15" t="s">
        <v>7</v>
      </c>
      <c r="B16" s="16">
        <v>15.12</v>
      </c>
      <c r="C16" s="17">
        <f>E9*0.1512</f>
        <v>81635.58799199999</v>
      </c>
      <c r="D16" s="22">
        <v>0</v>
      </c>
      <c r="E16" s="18">
        <f aca="true" t="shared" si="0" ref="E16:E21">C16-D16</f>
        <v>81635.58799199999</v>
      </c>
      <c r="F16" s="15">
        <f>C29</f>
        <v>6606</v>
      </c>
      <c r="G16" s="15">
        <f aca="true" t="shared" si="1" ref="G16:G21">E16+F16</f>
        <v>88241.58799199999</v>
      </c>
    </row>
    <row r="17" spans="1:7" s="5" customFormat="1" ht="11.25">
      <c r="A17" s="15" t="s">
        <v>8</v>
      </c>
      <c r="B17" s="16">
        <v>16.13</v>
      </c>
      <c r="C17" s="17">
        <f>E9*0.1613</f>
        <v>87088.75888299999</v>
      </c>
      <c r="D17" s="22">
        <v>0</v>
      </c>
      <c r="E17" s="18">
        <f t="shared" si="0"/>
        <v>87088.75888299999</v>
      </c>
      <c r="F17" s="15">
        <f>C30</f>
        <v>12054</v>
      </c>
      <c r="G17" s="15">
        <f t="shared" si="1"/>
        <v>99142.75888299999</v>
      </c>
    </row>
    <row r="18" spans="1:7" s="5" customFormat="1" ht="11.25">
      <c r="A18" s="15" t="s">
        <v>9</v>
      </c>
      <c r="B18" s="16">
        <v>15.12</v>
      </c>
      <c r="C18" s="17">
        <f>E9*0.1512</f>
        <v>81635.58799199999</v>
      </c>
      <c r="D18" s="22">
        <v>0</v>
      </c>
      <c r="E18" s="18">
        <f t="shared" si="0"/>
        <v>81635.58799199999</v>
      </c>
      <c r="F18" s="15">
        <f>C31</f>
        <v>11340</v>
      </c>
      <c r="G18" s="15">
        <f t="shared" si="1"/>
        <v>92975.58799199999</v>
      </c>
    </row>
    <row r="19" spans="1:7" s="5" customFormat="1" ht="11.25">
      <c r="A19" s="15" t="s">
        <v>10</v>
      </c>
      <c r="B19" s="16">
        <v>33.65</v>
      </c>
      <c r="C19" s="17">
        <f>E9*0.3365</f>
        <v>181682.376715</v>
      </c>
      <c r="D19" s="22"/>
      <c r="E19" s="18">
        <f t="shared" si="0"/>
        <v>181682.376715</v>
      </c>
      <c r="F19" s="15"/>
      <c r="G19" s="15">
        <f t="shared" si="1"/>
        <v>181682.376715</v>
      </c>
    </row>
    <row r="20" spans="1:7" s="5" customFormat="1" ht="11.25">
      <c r="A20" s="15" t="s">
        <v>11</v>
      </c>
      <c r="B20" s="16">
        <v>8.38</v>
      </c>
      <c r="C20" s="17">
        <f>E9*0.0838</f>
        <v>45245.120857999995</v>
      </c>
      <c r="D20" s="22">
        <v>0</v>
      </c>
      <c r="E20" s="18">
        <f t="shared" si="0"/>
        <v>45245.120857999995</v>
      </c>
      <c r="F20" s="15"/>
      <c r="G20" s="15">
        <f t="shared" si="1"/>
        <v>45245.120857999995</v>
      </c>
    </row>
    <row r="21" spans="1:7" s="8" customFormat="1" ht="11.25">
      <c r="A21" s="20" t="s">
        <v>12</v>
      </c>
      <c r="B21" s="15">
        <f>SUM(B15:B20)</f>
        <v>99.99999999999999</v>
      </c>
      <c r="C21" s="21">
        <f>SUM(C15:C20)</f>
        <v>539917.9099999999</v>
      </c>
      <c r="D21" s="22">
        <f>SUM(D15:D20)</f>
        <v>30000</v>
      </c>
      <c r="E21" s="18">
        <f t="shared" si="0"/>
        <v>509917.9099999999</v>
      </c>
      <c r="F21" s="15">
        <f>SUM(F15:F20)</f>
        <v>30000</v>
      </c>
      <c r="G21" s="15">
        <f t="shared" si="1"/>
        <v>539917.9099999999</v>
      </c>
    </row>
    <row r="22" spans="1:7" s="8" customFormat="1" ht="11.25">
      <c r="A22" s="3"/>
      <c r="B22" s="7"/>
      <c r="C22" s="24"/>
      <c r="D22" s="25"/>
      <c r="E22" s="6"/>
      <c r="F22" s="7"/>
      <c r="G22" s="19"/>
    </row>
    <row r="23" spans="1:5" ht="12.75">
      <c r="A23" s="65" t="s">
        <v>19</v>
      </c>
      <c r="B23" s="65"/>
      <c r="C23" s="65"/>
      <c r="D23" s="65"/>
      <c r="E23" s="65"/>
    </row>
    <row r="24" spans="1:5" ht="33.75" customHeight="1">
      <c r="A24" s="65"/>
      <c r="B24" s="65"/>
      <c r="C24" s="65"/>
      <c r="D24" s="65"/>
      <c r="E24" s="65"/>
    </row>
    <row r="25" spans="1:5" ht="33.75" customHeight="1">
      <c r="A25" s="23"/>
      <c r="B25" s="23"/>
      <c r="C25" s="23"/>
      <c r="D25" s="23"/>
      <c r="E25" s="23"/>
    </row>
    <row r="27" spans="1:5" s="8" customFormat="1" ht="11.25">
      <c r="A27" s="8" t="s">
        <v>17</v>
      </c>
      <c r="B27" s="9"/>
      <c r="C27" s="10"/>
      <c r="D27" s="3"/>
      <c r="E27" s="11"/>
    </row>
    <row r="28" spans="1:6" s="5" customFormat="1" ht="22.5">
      <c r="A28" s="12"/>
      <c r="B28" s="27" t="s">
        <v>5</v>
      </c>
      <c r="C28" s="13" t="s">
        <v>18</v>
      </c>
      <c r="D28" s="28"/>
      <c r="E28" s="28"/>
      <c r="F28" s="14"/>
    </row>
    <row r="29" spans="1:6" s="5" customFormat="1" ht="11.25">
      <c r="A29" s="15" t="s">
        <v>7</v>
      </c>
      <c r="B29" s="31">
        <v>22.02</v>
      </c>
      <c r="C29" s="18">
        <f>D21*22.02/100</f>
        <v>6606</v>
      </c>
      <c r="D29" s="25"/>
      <c r="E29" s="29"/>
      <c r="F29" s="7"/>
    </row>
    <row r="30" spans="1:7" s="5" customFormat="1" ht="11.25">
      <c r="A30" s="15" t="s">
        <v>8</v>
      </c>
      <c r="B30" s="31">
        <v>40.18</v>
      </c>
      <c r="C30" s="18">
        <f>D21*40.18/100</f>
        <v>12054</v>
      </c>
      <c r="D30" s="25"/>
      <c r="E30" s="29"/>
      <c r="F30" s="7"/>
      <c r="G30" s="19"/>
    </row>
    <row r="31" spans="1:7" s="5" customFormat="1" ht="11.25">
      <c r="A31" s="15" t="s">
        <v>9</v>
      </c>
      <c r="B31" s="31">
        <v>37.8</v>
      </c>
      <c r="C31" s="18">
        <f>D21*37.8/100</f>
        <v>11340</v>
      </c>
      <c r="D31" s="25"/>
      <c r="E31" s="29"/>
      <c r="F31" s="7"/>
      <c r="G31" s="19"/>
    </row>
    <row r="32" spans="1:7" s="8" customFormat="1" ht="11.25">
      <c r="A32" s="20" t="s">
        <v>12</v>
      </c>
      <c r="B32" s="32">
        <f>SUM(B29:B31)</f>
        <v>100</v>
      </c>
      <c r="C32" s="18">
        <f>SUM(C29:C31)</f>
        <v>30000</v>
      </c>
      <c r="D32" s="25"/>
      <c r="E32" s="30"/>
      <c r="F32" s="7"/>
      <c r="G32" s="19"/>
    </row>
  </sheetData>
  <mergeCells count="10">
    <mergeCell ref="A1:E1"/>
    <mergeCell ref="F1:I1"/>
    <mergeCell ref="A2:E2"/>
    <mergeCell ref="A4:D4"/>
    <mergeCell ref="A9:D9"/>
    <mergeCell ref="A23:E24"/>
    <mergeCell ref="A5:D5"/>
    <mergeCell ref="A6:D6"/>
    <mergeCell ref="A7:D7"/>
    <mergeCell ref="A8:D8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2003-07-03T17:47:08Z</cp:lastPrinted>
  <dcterms:created xsi:type="dcterms:W3CDTF">2003-06-26T10:21:38Z</dcterms:created>
  <dcterms:modified xsi:type="dcterms:W3CDTF">2003-07-04T19:51:26Z</dcterms:modified>
  <cp:category/>
  <cp:version/>
  <cp:contentType/>
  <cp:contentStatus/>
</cp:coreProperties>
</file>