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activeTab="0"/>
  </bookViews>
  <sheets>
    <sheet name="DEZ" sheetId="1" r:id="rId1"/>
    <sheet name="NOV" sheetId="2" r:id="rId2"/>
    <sheet name="OUT" sheetId="3" r:id="rId3"/>
    <sheet name="SET" sheetId="4" r:id="rId4"/>
    <sheet name="AGO" sheetId="5" r:id="rId5"/>
    <sheet name="JULH" sheetId="6" r:id="rId6"/>
    <sheet name="JUNHO" sheetId="7" r:id="rId7"/>
    <sheet name="MAIO" sheetId="8" r:id="rId8"/>
    <sheet name="ABRIL" sheetId="9" r:id="rId9"/>
    <sheet name="MAR" sheetId="10" r:id="rId10"/>
    <sheet name="fev" sheetId="11" r:id="rId11"/>
    <sheet name="JAN" sheetId="12" r:id="rId12"/>
  </sheets>
  <definedNames/>
  <calcPr fullCalcOnLoad="1"/>
</workbook>
</file>

<file path=xl/sharedStrings.xml><?xml version="1.0" encoding="utf-8"?>
<sst xmlns="http://schemas.openxmlformats.org/spreadsheetml/2006/main" count="2069" uniqueCount="91">
  <si>
    <t>GRUPO DE PLANEJAMENTO E CONTROLE - GPC</t>
  </si>
  <si>
    <t>ÁREA DE INFORMAÇÕES</t>
  </si>
  <si>
    <t>UNIDADES</t>
  </si>
  <si>
    <t>Nº DE TÉCNICO ADMINISTRATIVO</t>
  </si>
  <si>
    <t>Nº DE ALUNOS</t>
  </si>
  <si>
    <t>Nº DE TURMAS</t>
  </si>
  <si>
    <t>Nº DE CURSOS</t>
  </si>
  <si>
    <t>DOUTORES</t>
  </si>
  <si>
    <t>PÓS-DOUTORES</t>
  </si>
  <si>
    <t>TOTAL</t>
  </si>
  <si>
    <t>Campus de Foz do Iguaçu</t>
  </si>
  <si>
    <t>Campus de Marechal Cândido Rondon</t>
  </si>
  <si>
    <t>Campus de Toledo</t>
  </si>
  <si>
    <t>Reitoria</t>
  </si>
  <si>
    <t>-</t>
  </si>
  <si>
    <t>SUB-TOTAL</t>
  </si>
  <si>
    <t xml:space="preserve">EXTENSÃO  </t>
  </si>
  <si>
    <t>Medianeira - Administração</t>
  </si>
  <si>
    <t>MESTRADO DA INSTITUIÇÃO</t>
  </si>
  <si>
    <t>Mestrado em EngªAgrícola (Cascavel)</t>
  </si>
  <si>
    <t>Mestrado em Letras (Cascavel)</t>
  </si>
  <si>
    <t>TOTAL DE CURSOS</t>
  </si>
  <si>
    <t>(Distribuídos nos cinco campi)</t>
  </si>
  <si>
    <t>TOTAL DE TURMAS</t>
  </si>
  <si>
    <t>TOTAL DE DOCENTES EFETIVOS</t>
  </si>
  <si>
    <t>TOTAL DE DOCENTES EM REGIME ESPECIAL</t>
  </si>
  <si>
    <t>Mestrado em Filosofia (Toledo)</t>
  </si>
  <si>
    <t>GRAD.</t>
  </si>
  <si>
    <t>ESP.</t>
  </si>
  <si>
    <t>MEST.</t>
  </si>
  <si>
    <t>DADOS DETALHADOS DOS TÉCNICOS DO HUOP</t>
  </si>
  <si>
    <t>TÉCNICOS TEMPORÁRIOS CLT</t>
  </si>
  <si>
    <t>TÉCNICOS TEMPORÁRIOS CRES</t>
  </si>
  <si>
    <t xml:space="preserve">TOTAL </t>
  </si>
  <si>
    <t>CC´s SEM VINCULO</t>
  </si>
  <si>
    <t>NÚMERO DE PROFESSORES EFETIVOS E COLABORADORES</t>
  </si>
  <si>
    <t>TÉCNICOS EFETIVOS EM EXERCÍCIO NO HUOP</t>
  </si>
  <si>
    <t>Hospital Universitário - Regidos pela CLT/EFETIVOS E CRES</t>
  </si>
  <si>
    <t>PÓS-GRADUAÇÃO LATO SENSU</t>
  </si>
  <si>
    <t>1 - Os médicos residentes do HUOP estão alocados como alunos de pós-graduação</t>
  </si>
  <si>
    <r>
      <t xml:space="preserve">TÉCNICOS EFETIVOS </t>
    </r>
    <r>
      <rPr>
        <sz val="8"/>
        <rFont val="Arial"/>
        <family val="2"/>
      </rPr>
      <t xml:space="preserve">LOTADOS NO HUOP </t>
    </r>
  </si>
  <si>
    <t>2 - No Campus de Francisco Beltrão está sendo considerado o Curso de</t>
  </si>
  <si>
    <t xml:space="preserve">     Pedagogia do Campo</t>
  </si>
  <si>
    <t>CVEL.</t>
  </si>
  <si>
    <t>PEDAGOGIA D/N</t>
  </si>
  <si>
    <t>CIÊNC.BIOL. D/N</t>
  </si>
  <si>
    <t>BELTRÃO</t>
  </si>
  <si>
    <t>GEOGRAFIA B/L</t>
  </si>
  <si>
    <t>MARECHAL</t>
  </si>
  <si>
    <t>HISTÓRIA D/N</t>
  </si>
  <si>
    <t>TOLEDO</t>
  </si>
  <si>
    <t>FILOSOFIA D/N</t>
  </si>
  <si>
    <t>QUÍMICA D/N/I</t>
  </si>
  <si>
    <t>CURSOS DIURNO E NOTURNO / BACHARELADO E LICENCIATURA</t>
  </si>
  <si>
    <t>TEMP.+ CC</t>
  </si>
  <si>
    <t>Mestrado em Engenharia Química (Toledo)</t>
  </si>
  <si>
    <t>Mestrado em História (Marechal)</t>
  </si>
  <si>
    <t>Mestrado em Agronomia (Marechal)</t>
  </si>
  <si>
    <r>
      <t>GRADUAÇÃO</t>
    </r>
    <r>
      <rPr>
        <b/>
        <vertAlign val="superscript"/>
        <sz val="10"/>
        <rFont val="Arial"/>
        <family val="2"/>
      </rPr>
      <t>3</t>
    </r>
  </si>
  <si>
    <r>
      <t>Campus de Cascavel</t>
    </r>
    <r>
      <rPr>
        <b/>
        <vertAlign val="superscript"/>
        <sz val="11"/>
        <rFont val="Arial"/>
        <family val="2"/>
      </rPr>
      <t>1</t>
    </r>
  </si>
  <si>
    <r>
      <t>Campus de Francisco Beltrão</t>
    </r>
    <r>
      <rPr>
        <b/>
        <vertAlign val="superscript"/>
        <sz val="11"/>
        <rFont val="Arial"/>
        <family val="2"/>
      </rPr>
      <t>2</t>
    </r>
  </si>
  <si>
    <t>TOTAL DE EXTENSÕES</t>
  </si>
  <si>
    <t xml:space="preserve">      no Campus de Cascavel (15 residentes)</t>
  </si>
  <si>
    <t>Mestrado em Desenvolvimento Regional e Agronegócio (Toledo)</t>
  </si>
  <si>
    <t>Sta.Helena - Ciências Biológicas (90),Pedagogia (84),Adm.(96) e Ed.Física (60)</t>
  </si>
  <si>
    <t>Doutorado em Engenharia Agrícola (Cascavel)</t>
  </si>
  <si>
    <t>EFETIVOS EM EXERC.</t>
  </si>
  <si>
    <t>DADOS SOBRE A UNIOESTE - JANEIRO/2007</t>
  </si>
  <si>
    <t>DADOS SOBRE A UNIOESTE - FEVEREIRO/2007</t>
  </si>
  <si>
    <t>Campus de Cascavel</t>
  </si>
  <si>
    <r>
      <t>Hospital Universitário - Regidos pela CLT/EFETIVOS E CRES</t>
    </r>
    <r>
      <rPr>
        <b/>
        <vertAlign val="superscript"/>
        <sz val="10"/>
        <rFont val="Arial"/>
        <family val="2"/>
      </rPr>
      <t>1</t>
    </r>
  </si>
  <si>
    <t>1 - Os médicos residentes do HUOP estão alocados no HUOP</t>
  </si>
  <si>
    <t>MÉDICOS RESIDENTES</t>
  </si>
  <si>
    <t>DADOS SOBRE A UNIOESTE - MARÇO/2007</t>
  </si>
  <si>
    <t>Sta.Helena - Ciências Biológicas (42),Pedagogia (41),Adm.(89) e Ed.Física (38)</t>
  </si>
  <si>
    <t>DADOS SOBRE A UNIOESTE - ABRIL/2007</t>
  </si>
  <si>
    <t>DADOS SOBRE A UNIOESTE - MAIO/2007</t>
  </si>
  <si>
    <t>Mestrado em Educação (Cascavel)</t>
  </si>
  <si>
    <t>Mestrado em Zootecnia (Marechal)</t>
  </si>
  <si>
    <t>DADOS SOBRE A UNIOESTE - JUNHO/2007</t>
  </si>
  <si>
    <t>Mestrado em Geografia  (F.Beltrão)</t>
  </si>
  <si>
    <t>Mestrado em Geografia  (F. Beltrão)</t>
  </si>
  <si>
    <t>DADOS SOBRE A UNIOESTE - JULHO/2007</t>
  </si>
  <si>
    <t>DADOS SOBRE A UNIOESTE - AGOSTO/2007</t>
  </si>
  <si>
    <t>DADOS SOBRE A UNIOESTE - SETEMBRO/2007</t>
  </si>
  <si>
    <t>DADOS SOBRE A UNIOESTE - OUTUBRO/2007</t>
  </si>
  <si>
    <t>TURMAS</t>
  </si>
  <si>
    <t>ALUNOS</t>
  </si>
  <si>
    <t>CURSOS</t>
  </si>
  <si>
    <t>DADOS SOBRE A UNIOESTE - NOVEMBRO/2007</t>
  </si>
  <si>
    <t>DADOS SOBRE A UNIOESTE - DEZEMBRO/2007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</si>
</sst>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justify" vertical="top"/>
    </xf>
    <xf numFmtId="3" fontId="2" fillId="0" borderId="0" xfId="0" applyNumberFormat="1" applyFont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5" xfId="0" applyFont="1" applyFill="1" applyBorder="1" applyAlignment="1">
      <alignment horizontal="justify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top"/>
    </xf>
    <xf numFmtId="3" fontId="1" fillId="2" borderId="1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14" xfId="0" applyNumberFormat="1" applyFont="1" applyFill="1" applyBorder="1" applyAlignment="1">
      <alignment horizontal="center" vertical="top"/>
    </xf>
    <xf numFmtId="3" fontId="1" fillId="2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3" fontId="1" fillId="2" borderId="16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justify" vertical="top"/>
    </xf>
    <xf numFmtId="0" fontId="1" fillId="2" borderId="18" xfId="0" applyFont="1" applyFill="1" applyBorder="1" applyAlignment="1" quotePrefix="1">
      <alignment horizontal="left"/>
    </xf>
    <xf numFmtId="3" fontId="1" fillId="2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Fill="1" applyBorder="1" applyAlignment="1">
      <alignment horizontal="justify" vertical="top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justify" vertical="top"/>
    </xf>
    <xf numFmtId="0" fontId="1" fillId="0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6" xfId="0" applyBorder="1" applyAlignment="1">
      <alignment vertical="justify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justify" vertical="top"/>
    </xf>
    <xf numFmtId="3" fontId="1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2" borderId="2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/>
    </xf>
    <xf numFmtId="3" fontId="1" fillId="2" borderId="2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4" fillId="4" borderId="28" xfId="0" applyFont="1" applyFill="1" applyBorder="1" applyAlignment="1">
      <alignment horizontal="center" vertical="top" wrapText="1"/>
    </xf>
    <xf numFmtId="4" fontId="4" fillId="4" borderId="2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2" fillId="0" borderId="31" xfId="2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3" fontId="1" fillId="4" borderId="28" xfId="20" applyNumberFormat="1" applyFont="1" applyFill="1" applyBorder="1" applyAlignment="1" applyProtection="1">
      <alignment horizontal="center" vertical="center"/>
      <protection/>
    </xf>
    <xf numFmtId="0" fontId="1" fillId="4" borderId="28" xfId="0" applyFont="1" applyFill="1" applyBorder="1" applyAlignment="1">
      <alignment horizontal="center" vertical="center"/>
    </xf>
    <xf numFmtId="3" fontId="2" fillId="0" borderId="29" xfId="20" applyNumberFormat="1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3" fontId="1" fillId="4" borderId="28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1" fillId="4" borderId="28" xfId="0" applyFont="1" applyFill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top"/>
    </xf>
    <xf numFmtId="0" fontId="5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center" vertical="justify"/>
    </xf>
    <xf numFmtId="0" fontId="0" fillId="0" borderId="42" xfId="0" applyBorder="1" applyAlignment="1">
      <alignment horizontal="center" vertical="justify"/>
    </xf>
    <xf numFmtId="0" fontId="5" fillId="2" borderId="40" xfId="0" applyFont="1" applyFill="1" applyBorder="1" applyAlignment="1">
      <alignment horizontal="center" vertical="justify"/>
    </xf>
    <xf numFmtId="0" fontId="5" fillId="2" borderId="43" xfId="0" applyFont="1" applyFill="1" applyBorder="1" applyAlignment="1">
      <alignment horizontal="center" vertical="justify"/>
    </xf>
    <xf numFmtId="0" fontId="2" fillId="0" borderId="26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44" xfId="0" applyBorder="1" applyAlignment="1">
      <alignment vertical="justify"/>
    </xf>
    <xf numFmtId="0" fontId="7" fillId="2" borderId="4" xfId="0" applyFont="1" applyFill="1" applyBorder="1" applyAlignment="1">
      <alignment horizontal="left" vertical="justify"/>
    </xf>
    <xf numFmtId="0" fontId="8" fillId="0" borderId="14" xfId="0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7" fillId="2" borderId="14" xfId="0" applyFont="1" applyFill="1" applyBorder="1" applyAlignment="1">
      <alignment vertical="justify"/>
    </xf>
    <xf numFmtId="0" fontId="7" fillId="2" borderId="15" xfId="0" applyFont="1" applyFill="1" applyBorder="1" applyAlignment="1">
      <alignment vertical="justify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24" xfId="0" applyFont="1" applyFill="1" applyBorder="1" applyAlignment="1">
      <alignment horizontal="center" vertical="justify"/>
    </xf>
    <xf numFmtId="0" fontId="0" fillId="0" borderId="43" xfId="0" applyBorder="1" applyAlignment="1">
      <alignment horizontal="center" vertical="justify"/>
    </xf>
    <xf numFmtId="0" fontId="8" fillId="0" borderId="45" xfId="0" applyFont="1" applyBorder="1" applyAlignment="1">
      <alignment horizontal="left" vertical="justify"/>
    </xf>
    <xf numFmtId="0" fontId="8" fillId="0" borderId="46" xfId="0" applyFont="1" applyBorder="1" applyAlignment="1">
      <alignment horizontal="left" vertical="justify"/>
    </xf>
    <xf numFmtId="0" fontId="8" fillId="0" borderId="47" xfId="0" applyFont="1" applyBorder="1" applyAlignment="1">
      <alignment horizontal="left" vertical="justify"/>
    </xf>
    <xf numFmtId="0" fontId="5" fillId="2" borderId="48" xfId="0" applyFont="1" applyFill="1" applyBorder="1" applyAlignment="1">
      <alignment horizontal="center" vertical="justify"/>
    </xf>
    <xf numFmtId="0" fontId="0" fillId="2" borderId="42" xfId="0" applyFill="1" applyBorder="1" applyAlignment="1">
      <alignment horizontal="center" vertical="justify"/>
    </xf>
    <xf numFmtId="0" fontId="1" fillId="2" borderId="24" xfId="0" applyFont="1" applyFill="1" applyBorder="1" applyAlignment="1">
      <alignment horizontal="left" vertical="top"/>
    </xf>
    <xf numFmtId="0" fontId="1" fillId="2" borderId="40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1" fillId="2" borderId="4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justify"/>
    </xf>
    <xf numFmtId="0" fontId="4" fillId="4" borderId="51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top" wrapText="1"/>
    </xf>
    <xf numFmtId="4" fontId="4" fillId="2" borderId="48" xfId="0" applyNumberFormat="1" applyFont="1" applyFill="1" applyBorder="1" applyAlignment="1">
      <alignment horizontal="center" vertical="top" wrapText="1"/>
    </xf>
    <xf numFmtId="4" fontId="4" fillId="2" borderId="4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5" fillId="2" borderId="42" xfId="0" applyFont="1" applyFill="1" applyBorder="1" applyAlignment="1">
      <alignment horizontal="center" vertical="justify"/>
    </xf>
    <xf numFmtId="0" fontId="4" fillId="4" borderId="28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workbookViewId="0" topLeftCell="A1">
      <selection activeCell="A2" sqref="A2:M2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90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13.5" customHeight="1" thickBot="1">
      <c r="A5" s="155"/>
      <c r="B5" s="67" t="s">
        <v>87</v>
      </c>
      <c r="C5" s="68" t="s">
        <v>86</v>
      </c>
      <c r="D5" s="94" t="s">
        <v>87</v>
      </c>
      <c r="E5" s="95" t="s">
        <v>88</v>
      </c>
      <c r="F5" s="91" t="s">
        <v>66</v>
      </c>
      <c r="G5" s="116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585</v>
      </c>
      <c r="E6" s="96">
        <v>25</v>
      </c>
      <c r="F6" s="64">
        <v>162</v>
      </c>
      <c r="G6" s="65">
        <v>5</v>
      </c>
      <c r="H6" s="66">
        <v>28</v>
      </c>
      <c r="I6" s="64">
        <v>92</v>
      </c>
      <c r="J6" s="64">
        <v>241</v>
      </c>
      <c r="K6" s="64">
        <v>144</v>
      </c>
      <c r="L6" s="79">
        <v>5</v>
      </c>
      <c r="M6" s="81">
        <f aca="true" t="shared" si="0" ref="M6:M11">SUM(H6:L6)</f>
        <v>510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113</v>
      </c>
      <c r="E7" s="97">
        <v>5</v>
      </c>
      <c r="F7" s="5">
        <v>87</v>
      </c>
      <c r="G7" s="5">
        <v>5</v>
      </c>
      <c r="H7" s="6">
        <v>12</v>
      </c>
      <c r="I7" s="5">
        <v>45</v>
      </c>
      <c r="J7" s="5">
        <v>85</v>
      </c>
      <c r="K7" s="5">
        <v>31</v>
      </c>
      <c r="L7" s="80">
        <v>1</v>
      </c>
      <c r="M7" s="82">
        <f t="shared" si="0"/>
        <v>174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54</v>
      </c>
      <c r="E8" s="97">
        <v>2</v>
      </c>
      <c r="F8" s="5">
        <v>48</v>
      </c>
      <c r="G8" s="5">
        <v>2</v>
      </c>
      <c r="H8" s="6">
        <v>6</v>
      </c>
      <c r="I8" s="5">
        <v>19</v>
      </c>
      <c r="J8" s="5">
        <v>55</v>
      </c>
      <c r="K8" s="5">
        <v>18</v>
      </c>
      <c r="L8" s="80">
        <v>0</v>
      </c>
      <c r="M8" s="82">
        <f t="shared" si="0"/>
        <v>98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84</v>
      </c>
      <c r="E9" s="97">
        <v>3</v>
      </c>
      <c r="F9" s="5">
        <v>103</v>
      </c>
      <c r="G9" s="5">
        <v>5</v>
      </c>
      <c r="H9" s="6">
        <v>11</v>
      </c>
      <c r="I9" s="5">
        <v>19</v>
      </c>
      <c r="J9" s="5">
        <v>66</v>
      </c>
      <c r="K9" s="5">
        <v>72</v>
      </c>
      <c r="L9" s="80">
        <v>8</v>
      </c>
      <c r="M9" s="82">
        <f t="shared" si="0"/>
        <v>176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349</v>
      </c>
      <c r="E10" s="97">
        <v>10</v>
      </c>
      <c r="F10" s="5">
        <v>83</v>
      </c>
      <c r="G10" s="5">
        <v>2</v>
      </c>
      <c r="H10" s="6">
        <v>12</v>
      </c>
      <c r="I10" s="5">
        <v>12</v>
      </c>
      <c r="J10" s="5">
        <v>73</v>
      </c>
      <c r="K10" s="5">
        <v>68</v>
      </c>
      <c r="L10" s="80">
        <v>4</v>
      </c>
      <c r="M10" s="82">
        <f t="shared" si="0"/>
        <v>169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491</v>
      </c>
      <c r="G12" s="85">
        <v>36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1185</v>
      </c>
      <c r="E13" s="101">
        <f>SUM(E6:E12)</f>
        <v>45</v>
      </c>
      <c r="F13" s="3">
        <f t="shared" si="1"/>
        <v>1074</v>
      </c>
      <c r="G13" s="3">
        <f t="shared" si="1"/>
        <v>71</v>
      </c>
      <c r="H13" s="3">
        <f t="shared" si="1"/>
        <v>69</v>
      </c>
      <c r="I13" s="3">
        <f t="shared" si="1"/>
        <v>187</v>
      </c>
      <c r="J13" s="89">
        <f t="shared" si="1"/>
        <v>520</v>
      </c>
      <c r="K13" s="3">
        <f t="shared" si="1"/>
        <v>333</v>
      </c>
      <c r="L13" s="90">
        <f t="shared" si="1"/>
        <v>18</v>
      </c>
      <c r="M13" s="3">
        <f t="shared" si="1"/>
        <v>1127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45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39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10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5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13</v>
      </c>
      <c r="E23" s="105">
        <v>1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44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27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7" t="s">
        <v>63</v>
      </c>
      <c r="B27" s="17" t="s">
        <v>14</v>
      </c>
      <c r="C27" s="17" t="s">
        <v>14</v>
      </c>
      <c r="D27" s="104">
        <v>26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4" ht="15">
      <c r="A28" s="77" t="s">
        <v>26</v>
      </c>
      <c r="B28" s="17" t="s">
        <v>14</v>
      </c>
      <c r="C28" s="17" t="s">
        <v>14</v>
      </c>
      <c r="D28" s="108">
        <v>20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22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268</v>
      </c>
      <c r="E30" s="110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1453</v>
      </c>
      <c r="E31" s="111">
        <f t="shared" si="4"/>
        <v>56</v>
      </c>
      <c r="F31" s="32">
        <f t="shared" si="4"/>
        <v>1074</v>
      </c>
      <c r="G31" s="32">
        <f t="shared" si="4"/>
        <v>71</v>
      </c>
      <c r="H31" s="32">
        <f t="shared" si="4"/>
        <v>69</v>
      </c>
      <c r="I31" s="32">
        <f t="shared" si="4"/>
        <v>187</v>
      </c>
      <c r="J31" s="32">
        <f t="shared" si="4"/>
        <v>520</v>
      </c>
      <c r="K31" s="32">
        <f t="shared" si="4"/>
        <v>333</v>
      </c>
      <c r="L31" s="78">
        <f t="shared" si="4"/>
        <v>18</v>
      </c>
      <c r="M31" s="32">
        <f t="shared" si="4"/>
        <v>1127</v>
      </c>
    </row>
    <row r="32" spans="1:5" ht="15.75" customHeight="1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5.75" thickBot="1">
      <c r="A33" s="41" t="s">
        <v>61</v>
      </c>
      <c r="B33" s="33">
        <v>5</v>
      </c>
      <c r="C33" s="63"/>
      <c r="D33" s="35"/>
      <c r="E33" s="35"/>
    </row>
    <row r="34" spans="1:13" ht="15.75" thickBot="1">
      <c r="A34" s="41" t="s">
        <v>23</v>
      </c>
      <c r="B34" s="33">
        <v>65</v>
      </c>
      <c r="C34" s="127"/>
      <c r="D34" s="128"/>
      <c r="E34" s="129"/>
      <c r="F34" s="130" t="s">
        <v>30</v>
      </c>
      <c r="G34" s="131"/>
      <c r="H34" s="131"/>
      <c r="I34" s="131"/>
      <c r="J34" s="132"/>
      <c r="K34" s="130" t="s">
        <v>53</v>
      </c>
      <c r="L34" s="133"/>
      <c r="M34" s="134"/>
    </row>
    <row r="35" spans="1:13" ht="15.75" thickBot="1">
      <c r="A35" s="41" t="s">
        <v>24</v>
      </c>
      <c r="B35" s="33">
        <v>942</v>
      </c>
      <c r="C35" s="55"/>
      <c r="D35" s="112"/>
      <c r="E35" s="113"/>
      <c r="F35" s="140" t="s">
        <v>36</v>
      </c>
      <c r="G35" s="141"/>
      <c r="H35" s="141"/>
      <c r="I35" s="142"/>
      <c r="J35" s="44">
        <v>8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220</v>
      </c>
      <c r="C36" s="56">
        <f>B35+B36</f>
        <v>1162</v>
      </c>
      <c r="F36" s="135" t="s">
        <v>40</v>
      </c>
      <c r="G36" s="136"/>
      <c r="H36" s="136"/>
      <c r="I36" s="137"/>
      <c r="J36" s="45">
        <v>491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5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24.75" thickBot="1">
      <c r="A39" s="38" t="s">
        <v>71</v>
      </c>
      <c r="F39" s="118" t="s">
        <v>34</v>
      </c>
      <c r="G39" s="119"/>
      <c r="H39" s="119"/>
      <c r="I39" s="120"/>
      <c r="J39" s="46">
        <v>12</v>
      </c>
      <c r="K39" s="52" t="s">
        <v>48</v>
      </c>
      <c r="L39" s="92" t="s">
        <v>49</v>
      </c>
      <c r="M39" s="93"/>
    </row>
    <row r="40" spans="1:13" ht="15.75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553</v>
      </c>
      <c r="K40" s="50" t="s">
        <v>50</v>
      </c>
      <c r="L40" s="123" t="s">
        <v>51</v>
      </c>
      <c r="M40" s="124"/>
    </row>
    <row r="41" spans="1:13" ht="15" thickBot="1">
      <c r="A41" s="38" t="s">
        <v>42</v>
      </c>
      <c r="K41" s="53"/>
      <c r="L41" s="125" t="s">
        <v>52</v>
      </c>
      <c r="M41" s="126"/>
    </row>
  </sheetData>
  <mergeCells count="25">
    <mergeCell ref="H4:M4"/>
    <mergeCell ref="L35:M35"/>
    <mergeCell ref="A14:M14"/>
    <mergeCell ref="A18:M18"/>
    <mergeCell ref="A1:M1"/>
    <mergeCell ref="A2:M2"/>
    <mergeCell ref="A3:M3"/>
    <mergeCell ref="A4:A5"/>
    <mergeCell ref="B4:C4"/>
    <mergeCell ref="D4:E4"/>
    <mergeCell ref="F4:G4"/>
    <mergeCell ref="C34:E34"/>
    <mergeCell ref="F34:J34"/>
    <mergeCell ref="K34:M34"/>
    <mergeCell ref="F38:I38"/>
    <mergeCell ref="L38:M38"/>
    <mergeCell ref="F36:I36"/>
    <mergeCell ref="L36:M36"/>
    <mergeCell ref="F37:I37"/>
    <mergeCell ref="L37:M37"/>
    <mergeCell ref="F35:I35"/>
    <mergeCell ref="F39:I39"/>
    <mergeCell ref="F40:I40"/>
    <mergeCell ref="L40:M40"/>
    <mergeCell ref="L41:M41"/>
  </mergeCells>
  <printOptions/>
  <pageMargins left="0.34" right="0.17" top="0.19" bottom="0.23" header="0.17" footer="0.1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IV16384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169</v>
      </c>
      <c r="G6" s="65">
        <v>5</v>
      </c>
      <c r="H6" s="66">
        <v>22</v>
      </c>
      <c r="I6" s="64">
        <v>95</v>
      </c>
      <c r="J6" s="64">
        <v>234</v>
      </c>
      <c r="K6" s="64">
        <f>33+34+19+13+22</f>
        <v>121</v>
      </c>
      <c r="L6" s="79">
        <v>5</v>
      </c>
      <c r="M6" s="81">
        <f aca="true" t="shared" si="0" ref="M6:M11">SUM(H6:L6)</f>
        <v>477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89</v>
      </c>
      <c r="G7" s="5">
        <f>1+4</f>
        <v>5</v>
      </c>
      <c r="H7" s="6">
        <v>20</v>
      </c>
      <c r="I7" s="5">
        <v>47</v>
      </c>
      <c r="J7" s="5">
        <v>73</v>
      </c>
      <c r="K7" s="5">
        <v>23</v>
      </c>
      <c r="L7" s="80">
        <v>1</v>
      </c>
      <c r="M7" s="82">
        <f t="shared" si="0"/>
        <v>164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48</v>
      </c>
      <c r="G8" s="5">
        <v>2</v>
      </c>
      <c r="H8" s="6">
        <v>4</v>
      </c>
      <c r="I8" s="5">
        <v>17</v>
      </c>
      <c r="J8" s="5">
        <v>56</v>
      </c>
      <c r="K8" s="5">
        <v>14</v>
      </c>
      <c r="L8" s="80">
        <v>0</v>
      </c>
      <c r="M8" s="82">
        <f t="shared" si="0"/>
        <v>91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107</v>
      </c>
      <c r="G9" s="5">
        <f>1+4</f>
        <v>5</v>
      </c>
      <c r="H9" s="6">
        <v>5</v>
      </c>
      <c r="I9" s="5">
        <v>15</v>
      </c>
      <c r="J9" s="5">
        <v>57</v>
      </c>
      <c r="K9" s="5">
        <v>65</v>
      </c>
      <c r="L9" s="80">
        <v>6</v>
      </c>
      <c r="M9" s="82">
        <f t="shared" si="0"/>
        <v>148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f>1+2</f>
        <v>3</v>
      </c>
      <c r="H10" s="6">
        <v>9</v>
      </c>
      <c r="I10" s="5">
        <v>9</v>
      </c>
      <c r="J10" s="5">
        <v>72</v>
      </c>
      <c r="K10" s="5">
        <v>59</v>
      </c>
      <c r="L10" s="80">
        <v>3</v>
      </c>
      <c r="M10" s="82">
        <f t="shared" si="0"/>
        <v>152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101</v>
      </c>
      <c r="G11" s="5">
        <f>12+2</f>
        <v>14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f>458+7</f>
        <v>465</v>
      </c>
      <c r="G12" s="85">
        <f>8+9+7+20</f>
        <v>44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884</v>
      </c>
      <c r="E13" s="101">
        <f>SUM(E6:E12)</f>
        <v>34</v>
      </c>
      <c r="F13" s="3">
        <f t="shared" si="1"/>
        <v>1063</v>
      </c>
      <c r="G13" s="3">
        <f t="shared" si="1"/>
        <v>78</v>
      </c>
      <c r="H13" s="3">
        <f t="shared" si="1"/>
        <v>60</v>
      </c>
      <c r="I13" s="3">
        <f t="shared" si="1"/>
        <v>183</v>
      </c>
      <c r="J13" s="89">
        <f t="shared" si="1"/>
        <v>492</v>
      </c>
      <c r="K13" s="3">
        <f t="shared" si="1"/>
        <v>282</v>
      </c>
      <c r="L13" s="90">
        <f t="shared" si="1"/>
        <v>15</v>
      </c>
      <c r="M13" s="3">
        <f t="shared" si="1"/>
        <v>1032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57</v>
      </c>
      <c r="B22" s="17" t="s">
        <v>14</v>
      </c>
      <c r="C22" s="17" t="s">
        <v>14</v>
      </c>
      <c r="D22" s="108">
        <v>58</v>
      </c>
      <c r="E22" s="109">
        <v>1</v>
      </c>
      <c r="F22" s="17" t="s">
        <v>14</v>
      </c>
      <c r="G22" s="17" t="s">
        <v>14</v>
      </c>
      <c r="H22" s="18" t="s">
        <v>14</v>
      </c>
      <c r="I22" s="17" t="s">
        <v>14</v>
      </c>
      <c r="J22" s="17" t="s">
        <v>14</v>
      </c>
      <c r="K22" s="17" t="s">
        <v>14</v>
      </c>
      <c r="L22" s="19" t="s">
        <v>14</v>
      </c>
      <c r="M22" s="20" t="s">
        <v>14</v>
      </c>
    </row>
    <row r="23" spans="1:13" ht="15">
      <c r="A23" s="77" t="s">
        <v>56</v>
      </c>
      <c r="B23" s="17" t="s">
        <v>14</v>
      </c>
      <c r="C23" s="17" t="s">
        <v>14</v>
      </c>
      <c r="D23" s="108">
        <v>15</v>
      </c>
      <c r="E23" s="108">
        <v>1</v>
      </c>
      <c r="F23" s="17">
        <v>0</v>
      </c>
      <c r="G23" s="17">
        <v>0</v>
      </c>
      <c r="H23" s="18">
        <v>0</v>
      </c>
      <c r="I23" s="17">
        <v>0</v>
      </c>
      <c r="J23" s="17">
        <v>0</v>
      </c>
      <c r="K23" s="17">
        <v>0</v>
      </c>
      <c r="L23" s="19">
        <v>0</v>
      </c>
      <c r="M23" s="20">
        <v>0</v>
      </c>
    </row>
    <row r="24" spans="1:13" ht="25.5">
      <c r="A24" s="77" t="s">
        <v>63</v>
      </c>
      <c r="B24" s="17" t="s">
        <v>14</v>
      </c>
      <c r="C24" s="17" t="s">
        <v>14</v>
      </c>
      <c r="D24" s="104">
        <v>21</v>
      </c>
      <c r="E24" s="104">
        <v>1</v>
      </c>
      <c r="F24" s="21" t="s">
        <v>14</v>
      </c>
      <c r="G24" s="21" t="s">
        <v>14</v>
      </c>
      <c r="H24" s="22" t="s">
        <v>14</v>
      </c>
      <c r="I24" s="21" t="s">
        <v>14</v>
      </c>
      <c r="J24" s="21" t="s">
        <v>14</v>
      </c>
      <c r="K24" s="21" t="s">
        <v>14</v>
      </c>
      <c r="L24" s="23" t="s">
        <v>14</v>
      </c>
      <c r="M24" s="20" t="s">
        <v>14</v>
      </c>
    </row>
    <row r="25" spans="1:13" ht="15">
      <c r="A25" s="77" t="s">
        <v>26</v>
      </c>
      <c r="B25" s="17" t="s">
        <v>14</v>
      </c>
      <c r="C25" s="17" t="s">
        <v>14</v>
      </c>
      <c r="D25" s="108">
        <v>26</v>
      </c>
      <c r="E25" s="108">
        <v>1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9">
        <v>0</v>
      </c>
      <c r="M25" s="20">
        <v>0</v>
      </c>
    </row>
    <row r="26" spans="1:13" ht="15.75" thickBot="1">
      <c r="A26" s="43" t="s">
        <v>55</v>
      </c>
      <c r="B26" s="17" t="s">
        <v>14</v>
      </c>
      <c r="C26" s="17" t="s">
        <v>14</v>
      </c>
      <c r="D26" s="104">
        <v>24</v>
      </c>
      <c r="E26" s="104">
        <v>1</v>
      </c>
      <c r="F26" s="21">
        <v>0</v>
      </c>
      <c r="G26" s="21">
        <v>0</v>
      </c>
      <c r="H26" s="22">
        <v>0</v>
      </c>
      <c r="I26" s="21">
        <v>0</v>
      </c>
      <c r="J26" s="21">
        <v>0</v>
      </c>
      <c r="K26" s="21">
        <v>0</v>
      </c>
      <c r="L26" s="23">
        <v>0</v>
      </c>
      <c r="M26" s="24">
        <v>0</v>
      </c>
    </row>
    <row r="27" spans="1:13" s="28" customFormat="1" ht="15.75" thickBot="1">
      <c r="A27" s="30" t="s">
        <v>15</v>
      </c>
      <c r="B27" s="60">
        <f>SUM(B19:B24)</f>
        <v>0</v>
      </c>
      <c r="C27" s="61">
        <f>SUM(C19:C24)</f>
        <v>0</v>
      </c>
      <c r="D27" s="110">
        <f>SUM(D19:D26)</f>
        <v>274</v>
      </c>
      <c r="E27" s="110">
        <f>SUM(E19:E26)</f>
        <v>8</v>
      </c>
      <c r="F27" s="61">
        <f aca="true" t="shared" si="3" ref="F27:M27">SUM(F19:F24)</f>
        <v>0</v>
      </c>
      <c r="G27" s="61">
        <f t="shared" si="3"/>
        <v>0</v>
      </c>
      <c r="H27" s="62">
        <f t="shared" si="3"/>
        <v>0</v>
      </c>
      <c r="I27" s="61">
        <f t="shared" si="3"/>
        <v>0</v>
      </c>
      <c r="J27" s="62">
        <f t="shared" si="3"/>
        <v>0</v>
      </c>
      <c r="K27" s="61">
        <f t="shared" si="3"/>
        <v>0</v>
      </c>
      <c r="L27" s="62">
        <f t="shared" si="3"/>
        <v>0</v>
      </c>
      <c r="M27" s="61">
        <f t="shared" si="3"/>
        <v>0</v>
      </c>
    </row>
    <row r="28" spans="1:14" ht="15.75" thickBot="1">
      <c r="A28" s="31" t="s">
        <v>9</v>
      </c>
      <c r="B28" s="32">
        <f aca="true" t="shared" si="4" ref="B28:M28">B13+B17+B27</f>
        <v>10233</v>
      </c>
      <c r="C28" s="32">
        <f t="shared" si="4"/>
        <v>70</v>
      </c>
      <c r="D28" s="111">
        <f t="shared" si="4"/>
        <v>1158</v>
      </c>
      <c r="E28" s="111">
        <f t="shared" si="4"/>
        <v>42</v>
      </c>
      <c r="F28" s="32">
        <f t="shared" si="4"/>
        <v>1063</v>
      </c>
      <c r="G28" s="32">
        <f t="shared" si="4"/>
        <v>78</v>
      </c>
      <c r="H28" s="32">
        <f t="shared" si="4"/>
        <v>60</v>
      </c>
      <c r="I28" s="32">
        <f t="shared" si="4"/>
        <v>183</v>
      </c>
      <c r="J28" s="32">
        <f t="shared" si="4"/>
        <v>492</v>
      </c>
      <c r="K28" s="32">
        <f t="shared" si="4"/>
        <v>282</v>
      </c>
      <c r="L28" s="78">
        <f t="shared" si="4"/>
        <v>15</v>
      </c>
      <c r="M28" s="32">
        <f t="shared" si="4"/>
        <v>1032</v>
      </c>
      <c r="N28" s="59"/>
    </row>
    <row r="29" spans="1:5" ht="15.75" thickBot="1">
      <c r="A29" s="41" t="s">
        <v>21</v>
      </c>
      <c r="B29" s="33">
        <v>34</v>
      </c>
      <c r="C29" s="34" t="s">
        <v>22</v>
      </c>
      <c r="D29" s="35"/>
      <c r="E29" s="35"/>
    </row>
    <row r="30" spans="1:5" ht="14.25" customHeight="1" thickBot="1">
      <c r="A30" s="41" t="s">
        <v>61</v>
      </c>
      <c r="B30" s="33">
        <v>5</v>
      </c>
      <c r="C30" s="63"/>
      <c r="D30" s="35"/>
      <c r="E30" s="35"/>
    </row>
    <row r="31" spans="1:13" ht="13.5" customHeight="1" thickBot="1">
      <c r="A31" s="41" t="s">
        <v>23</v>
      </c>
      <c r="B31" s="33">
        <v>65</v>
      </c>
      <c r="C31" s="127"/>
      <c r="D31" s="128"/>
      <c r="E31" s="129"/>
      <c r="F31" s="165" t="s">
        <v>30</v>
      </c>
      <c r="G31" s="166"/>
      <c r="H31" s="166"/>
      <c r="I31" s="166"/>
      <c r="J31" s="167"/>
      <c r="K31" s="130" t="s">
        <v>53</v>
      </c>
      <c r="L31" s="133"/>
      <c r="M31" s="134"/>
    </row>
    <row r="32" spans="1:13" ht="15.75" customHeight="1" thickBot="1">
      <c r="A32" s="41" t="s">
        <v>24</v>
      </c>
      <c r="B32" s="33">
        <v>900</v>
      </c>
      <c r="C32" s="55"/>
      <c r="D32" s="112"/>
      <c r="E32" s="113"/>
      <c r="F32" s="140" t="s">
        <v>36</v>
      </c>
      <c r="G32" s="141"/>
      <c r="H32" s="141"/>
      <c r="I32" s="142"/>
      <c r="J32" s="44">
        <v>7</v>
      </c>
      <c r="K32" s="50" t="s">
        <v>43</v>
      </c>
      <c r="L32" s="143" t="s">
        <v>44</v>
      </c>
      <c r="M32" s="144"/>
    </row>
    <row r="33" spans="1:13" ht="15.75" thickBot="1">
      <c r="A33" s="42" t="s">
        <v>25</v>
      </c>
      <c r="B33" s="58">
        <v>132</v>
      </c>
      <c r="C33" s="56">
        <f>B32+B33</f>
        <v>1032</v>
      </c>
      <c r="F33" s="135" t="s">
        <v>40</v>
      </c>
      <c r="G33" s="136"/>
      <c r="H33" s="136"/>
      <c r="I33" s="137"/>
      <c r="J33" s="45">
        <v>458</v>
      </c>
      <c r="K33" s="51"/>
      <c r="L33" s="125" t="s">
        <v>45</v>
      </c>
      <c r="M33" s="126"/>
    </row>
    <row r="34" spans="1:13" ht="15">
      <c r="A34" s="114"/>
      <c r="B34" s="115"/>
      <c r="C34" s="115"/>
      <c r="F34" s="135" t="s">
        <v>72</v>
      </c>
      <c r="G34" s="136"/>
      <c r="H34" s="136"/>
      <c r="I34" s="137"/>
      <c r="J34" s="45">
        <v>20</v>
      </c>
      <c r="K34" s="50" t="s">
        <v>46</v>
      </c>
      <c r="L34" s="123" t="s">
        <v>47</v>
      </c>
      <c r="M34" s="124"/>
    </row>
    <row r="35" spans="6:13" ht="14.25" customHeight="1" thickBot="1">
      <c r="F35" s="135" t="s">
        <v>31</v>
      </c>
      <c r="G35" s="136"/>
      <c r="H35" s="136"/>
      <c r="I35" s="137"/>
      <c r="J35" s="45">
        <v>8</v>
      </c>
      <c r="K35" s="51"/>
      <c r="L35" s="138" t="s">
        <v>44</v>
      </c>
      <c r="M35" s="139"/>
    </row>
    <row r="36" spans="1:13" ht="15" customHeight="1" thickBot="1">
      <c r="A36" s="38" t="s">
        <v>71</v>
      </c>
      <c r="F36" s="135" t="s">
        <v>32</v>
      </c>
      <c r="G36" s="136"/>
      <c r="H36" s="136"/>
      <c r="I36" s="137"/>
      <c r="J36" s="45">
        <v>7</v>
      </c>
      <c r="K36" s="52" t="s">
        <v>48</v>
      </c>
      <c r="L36" s="92" t="s">
        <v>49</v>
      </c>
      <c r="M36" s="93"/>
    </row>
    <row r="37" spans="1:13" ht="15" customHeight="1" thickBot="1">
      <c r="A37" s="38" t="s">
        <v>41</v>
      </c>
      <c r="F37" s="118" t="s">
        <v>34</v>
      </c>
      <c r="G37" s="119"/>
      <c r="H37" s="119"/>
      <c r="I37" s="120"/>
      <c r="J37" s="46">
        <v>9</v>
      </c>
      <c r="K37" s="50" t="s">
        <v>50</v>
      </c>
      <c r="L37" s="123" t="s">
        <v>51</v>
      </c>
      <c r="M37" s="124"/>
    </row>
    <row r="38" spans="1:13" ht="15.75" customHeight="1" thickBot="1">
      <c r="A38" s="38" t="s">
        <v>42</v>
      </c>
      <c r="F38" s="121" t="s">
        <v>33</v>
      </c>
      <c r="G38" s="122"/>
      <c r="H38" s="122"/>
      <c r="I38" s="122"/>
      <c r="J38" s="49">
        <f>SUM(J32:J37)</f>
        <v>509</v>
      </c>
      <c r="K38" s="53"/>
      <c r="L38" s="125" t="s">
        <v>52</v>
      </c>
      <c r="M38" s="126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F32:I32"/>
    <mergeCell ref="L32:M32"/>
    <mergeCell ref="A14:M14"/>
    <mergeCell ref="A18:M18"/>
    <mergeCell ref="F33:I33"/>
    <mergeCell ref="L33:M33"/>
    <mergeCell ref="F34:I34"/>
    <mergeCell ref="L34:M34"/>
    <mergeCell ref="F38:I38"/>
    <mergeCell ref="L38:M38"/>
    <mergeCell ref="C31:E31"/>
    <mergeCell ref="F31:J31"/>
    <mergeCell ref="K31:M31"/>
    <mergeCell ref="F37:I37"/>
    <mergeCell ref="L37:M37"/>
    <mergeCell ref="F35:I35"/>
    <mergeCell ref="L35:M35"/>
    <mergeCell ref="F36:I36"/>
  </mergeCells>
  <printOptions/>
  <pageMargins left="0.75" right="0.75" top="0.2" bottom="0.24" header="0.17" footer="0.17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15" sqref="B15:C17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171</v>
      </c>
      <c r="G6" s="65">
        <v>5</v>
      </c>
      <c r="H6" s="66">
        <v>24</v>
      </c>
      <c r="I6" s="64">
        <v>100</v>
      </c>
      <c r="J6" s="64">
        <v>229</v>
      </c>
      <c r="K6" s="64">
        <f>33+34+19+13+22</f>
        <v>121</v>
      </c>
      <c r="L6" s="79">
        <v>5</v>
      </c>
      <c r="M6" s="81">
        <f aca="true" t="shared" si="0" ref="M6:M11">SUM(H6:L6)</f>
        <v>479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89</v>
      </c>
      <c r="G7" s="5">
        <f>1+4</f>
        <v>5</v>
      </c>
      <c r="H7" s="6">
        <v>24</v>
      </c>
      <c r="I7" s="5">
        <v>51</v>
      </c>
      <c r="J7" s="5">
        <v>75</v>
      </c>
      <c r="K7" s="5">
        <f>2+10+12</f>
        <v>24</v>
      </c>
      <c r="L7" s="80">
        <v>1</v>
      </c>
      <c r="M7" s="82">
        <f t="shared" si="0"/>
        <v>175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48</v>
      </c>
      <c r="G8" s="5">
        <v>2</v>
      </c>
      <c r="H8" s="6">
        <v>4</v>
      </c>
      <c r="I8" s="5">
        <v>21</v>
      </c>
      <c r="J8" s="5">
        <v>52</v>
      </c>
      <c r="K8" s="5">
        <f>9+5</f>
        <v>14</v>
      </c>
      <c r="L8" s="80">
        <v>0</v>
      </c>
      <c r="M8" s="82">
        <f t="shared" si="0"/>
        <v>91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108</v>
      </c>
      <c r="G9" s="5">
        <f>1+4</f>
        <v>5</v>
      </c>
      <c r="H9" s="6">
        <v>5</v>
      </c>
      <c r="I9" s="5">
        <v>15</v>
      </c>
      <c r="J9" s="5">
        <v>57</v>
      </c>
      <c r="K9" s="5">
        <f>26+32+7</f>
        <v>65</v>
      </c>
      <c r="L9" s="80">
        <v>6</v>
      </c>
      <c r="M9" s="82">
        <f t="shared" si="0"/>
        <v>148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f>1+2</f>
        <v>3</v>
      </c>
      <c r="H10" s="6">
        <v>10</v>
      </c>
      <c r="I10" s="5">
        <v>10</v>
      </c>
      <c r="J10" s="5">
        <v>77</v>
      </c>
      <c r="K10" s="5">
        <f>18+11+31</f>
        <v>60</v>
      </c>
      <c r="L10" s="80">
        <v>2</v>
      </c>
      <c r="M10" s="82">
        <f t="shared" si="0"/>
        <v>159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101</v>
      </c>
      <c r="G11" s="5">
        <f>13+2</f>
        <v>15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f>458+7</f>
        <v>465</v>
      </c>
      <c r="G12" s="85">
        <f>8+9+7+11</f>
        <v>35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>SUM(B6:B12)</f>
        <v>9938</v>
      </c>
      <c r="C13" s="3">
        <f>SUM(C6:C12)</f>
        <v>65</v>
      </c>
      <c r="D13" s="100">
        <f>SUM(D6:D12)</f>
        <v>884</v>
      </c>
      <c r="E13" s="101">
        <f>SUM(E6:E12)</f>
        <v>34</v>
      </c>
      <c r="F13" s="3">
        <f aca="true" t="shared" si="1" ref="F13:M13">SUM(F6:F12)</f>
        <v>1066</v>
      </c>
      <c r="G13" s="3">
        <f t="shared" si="1"/>
        <v>70</v>
      </c>
      <c r="H13" s="3">
        <f t="shared" si="1"/>
        <v>67</v>
      </c>
      <c r="I13" s="3">
        <f t="shared" si="1"/>
        <v>197</v>
      </c>
      <c r="J13" s="89">
        <f t="shared" si="1"/>
        <v>490</v>
      </c>
      <c r="K13" s="3">
        <f t="shared" si="1"/>
        <v>284</v>
      </c>
      <c r="L13" s="90">
        <f t="shared" si="1"/>
        <v>14</v>
      </c>
      <c r="M13" s="3">
        <f t="shared" si="1"/>
        <v>1052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64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>SUM(B15:B16)</f>
        <v>295</v>
      </c>
      <c r="C17" s="26">
        <f>SUM(C15:C16)</f>
        <v>5</v>
      </c>
      <c r="D17" s="106">
        <f>SUM(D15:D16)</f>
        <v>0</v>
      </c>
      <c r="E17" s="107">
        <f>SUM(E15:E16)</f>
        <v>0</v>
      </c>
      <c r="F17" s="25">
        <f aca="true" t="shared" si="2" ref="F17:M17">SUM(F15:F16)</f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57</v>
      </c>
      <c r="B22" s="17" t="s">
        <v>14</v>
      </c>
      <c r="C22" s="17" t="s">
        <v>14</v>
      </c>
      <c r="D22" s="108">
        <v>58</v>
      </c>
      <c r="E22" s="109">
        <v>1</v>
      </c>
      <c r="F22" s="17" t="s">
        <v>14</v>
      </c>
      <c r="G22" s="17" t="s">
        <v>14</v>
      </c>
      <c r="H22" s="18" t="s">
        <v>14</v>
      </c>
      <c r="I22" s="17" t="s">
        <v>14</v>
      </c>
      <c r="J22" s="17" t="s">
        <v>14</v>
      </c>
      <c r="K22" s="17" t="s">
        <v>14</v>
      </c>
      <c r="L22" s="19" t="s">
        <v>14</v>
      </c>
      <c r="M22" s="20" t="s">
        <v>14</v>
      </c>
    </row>
    <row r="23" spans="1:13" ht="15">
      <c r="A23" s="77" t="s">
        <v>56</v>
      </c>
      <c r="B23" s="17" t="s">
        <v>14</v>
      </c>
      <c r="C23" s="17" t="s">
        <v>14</v>
      </c>
      <c r="D23" s="108">
        <v>15</v>
      </c>
      <c r="E23" s="108">
        <v>1</v>
      </c>
      <c r="F23" s="17">
        <v>0</v>
      </c>
      <c r="G23" s="17">
        <v>0</v>
      </c>
      <c r="H23" s="18">
        <v>0</v>
      </c>
      <c r="I23" s="17">
        <v>0</v>
      </c>
      <c r="J23" s="17">
        <v>0</v>
      </c>
      <c r="K23" s="17">
        <v>0</v>
      </c>
      <c r="L23" s="19">
        <v>0</v>
      </c>
      <c r="M23" s="20">
        <v>0</v>
      </c>
    </row>
    <row r="24" spans="1:13" ht="25.5">
      <c r="A24" s="77" t="s">
        <v>63</v>
      </c>
      <c r="B24" s="17" t="s">
        <v>14</v>
      </c>
      <c r="C24" s="17" t="s">
        <v>14</v>
      </c>
      <c r="D24" s="104">
        <v>21</v>
      </c>
      <c r="E24" s="104">
        <v>1</v>
      </c>
      <c r="F24" s="21" t="s">
        <v>14</v>
      </c>
      <c r="G24" s="21" t="s">
        <v>14</v>
      </c>
      <c r="H24" s="22" t="s">
        <v>14</v>
      </c>
      <c r="I24" s="21" t="s">
        <v>14</v>
      </c>
      <c r="J24" s="21" t="s">
        <v>14</v>
      </c>
      <c r="K24" s="21" t="s">
        <v>14</v>
      </c>
      <c r="L24" s="23" t="s">
        <v>14</v>
      </c>
      <c r="M24" s="20" t="s">
        <v>14</v>
      </c>
    </row>
    <row r="25" spans="1:13" ht="15">
      <c r="A25" s="77" t="s">
        <v>26</v>
      </c>
      <c r="B25" s="17" t="s">
        <v>14</v>
      </c>
      <c r="C25" s="17" t="s">
        <v>14</v>
      </c>
      <c r="D25" s="108">
        <v>26</v>
      </c>
      <c r="E25" s="108">
        <v>1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9">
        <v>0</v>
      </c>
      <c r="M25" s="20">
        <v>0</v>
      </c>
    </row>
    <row r="26" spans="1:13" ht="15.75" thickBot="1">
      <c r="A26" s="43" t="s">
        <v>55</v>
      </c>
      <c r="B26" s="17" t="s">
        <v>14</v>
      </c>
      <c r="C26" s="17" t="s">
        <v>14</v>
      </c>
      <c r="D26" s="104">
        <v>24</v>
      </c>
      <c r="E26" s="104">
        <v>1</v>
      </c>
      <c r="F26" s="21">
        <v>0</v>
      </c>
      <c r="G26" s="21">
        <v>0</v>
      </c>
      <c r="H26" s="22">
        <v>0</v>
      </c>
      <c r="I26" s="21">
        <v>0</v>
      </c>
      <c r="J26" s="21">
        <v>0</v>
      </c>
      <c r="K26" s="21">
        <v>0</v>
      </c>
      <c r="L26" s="23">
        <v>0</v>
      </c>
      <c r="M26" s="24">
        <v>0</v>
      </c>
    </row>
    <row r="27" spans="1:13" s="28" customFormat="1" ht="15.75" thickBot="1">
      <c r="A27" s="30" t="s">
        <v>15</v>
      </c>
      <c r="B27" s="60">
        <f>SUM(B19:B24)</f>
        <v>0</v>
      </c>
      <c r="C27" s="61">
        <f>SUM(C19:C24)</f>
        <v>0</v>
      </c>
      <c r="D27" s="110">
        <f>SUM(D19:D26)</f>
        <v>274</v>
      </c>
      <c r="E27" s="110">
        <f>SUM(E19:E26)</f>
        <v>8</v>
      </c>
      <c r="F27" s="61">
        <f aca="true" t="shared" si="3" ref="F27:M27">SUM(F19:F24)</f>
        <v>0</v>
      </c>
      <c r="G27" s="61">
        <f t="shared" si="3"/>
        <v>0</v>
      </c>
      <c r="H27" s="62">
        <f t="shared" si="3"/>
        <v>0</v>
      </c>
      <c r="I27" s="61">
        <f t="shared" si="3"/>
        <v>0</v>
      </c>
      <c r="J27" s="62">
        <f t="shared" si="3"/>
        <v>0</v>
      </c>
      <c r="K27" s="61">
        <f t="shared" si="3"/>
        <v>0</v>
      </c>
      <c r="L27" s="62">
        <f t="shared" si="3"/>
        <v>0</v>
      </c>
      <c r="M27" s="61">
        <f t="shared" si="3"/>
        <v>0</v>
      </c>
    </row>
    <row r="28" spans="1:14" ht="15.75" thickBot="1">
      <c r="A28" s="31" t="s">
        <v>9</v>
      </c>
      <c r="B28" s="32">
        <f aca="true" t="shared" si="4" ref="B28:M28">B13+B17+B27</f>
        <v>10233</v>
      </c>
      <c r="C28" s="32">
        <f t="shared" si="4"/>
        <v>70</v>
      </c>
      <c r="D28" s="111">
        <f t="shared" si="4"/>
        <v>1158</v>
      </c>
      <c r="E28" s="111">
        <f t="shared" si="4"/>
        <v>42</v>
      </c>
      <c r="F28" s="32">
        <f t="shared" si="4"/>
        <v>1066</v>
      </c>
      <c r="G28" s="32">
        <f t="shared" si="4"/>
        <v>70</v>
      </c>
      <c r="H28" s="32">
        <f t="shared" si="4"/>
        <v>67</v>
      </c>
      <c r="I28" s="32">
        <f t="shared" si="4"/>
        <v>197</v>
      </c>
      <c r="J28" s="32">
        <f t="shared" si="4"/>
        <v>490</v>
      </c>
      <c r="K28" s="32">
        <f t="shared" si="4"/>
        <v>284</v>
      </c>
      <c r="L28" s="78">
        <f t="shared" si="4"/>
        <v>14</v>
      </c>
      <c r="M28" s="32">
        <f t="shared" si="4"/>
        <v>1052</v>
      </c>
      <c r="N28" s="59"/>
    </row>
    <row r="29" spans="1:5" ht="15.75" thickBot="1">
      <c r="A29" s="41" t="s">
        <v>21</v>
      </c>
      <c r="B29" s="33">
        <v>34</v>
      </c>
      <c r="C29" s="34" t="s">
        <v>22</v>
      </c>
      <c r="D29" s="35"/>
      <c r="E29" s="35"/>
    </row>
    <row r="30" spans="1:5" ht="14.25" customHeight="1" thickBot="1">
      <c r="A30" s="41" t="s">
        <v>61</v>
      </c>
      <c r="B30" s="33">
        <v>5</v>
      </c>
      <c r="C30" s="63"/>
      <c r="D30" s="35"/>
      <c r="E30" s="35"/>
    </row>
    <row r="31" spans="1:13" ht="13.5" customHeight="1" thickBot="1">
      <c r="A31" s="41" t="s">
        <v>23</v>
      </c>
      <c r="B31" s="33">
        <v>66</v>
      </c>
      <c r="C31" s="127"/>
      <c r="D31" s="128"/>
      <c r="E31" s="129"/>
      <c r="F31" s="165" t="s">
        <v>30</v>
      </c>
      <c r="G31" s="166"/>
      <c r="H31" s="166"/>
      <c r="I31" s="166"/>
      <c r="J31" s="167"/>
      <c r="K31" s="130" t="s">
        <v>53</v>
      </c>
      <c r="L31" s="133"/>
      <c r="M31" s="134"/>
    </row>
    <row r="32" spans="1:13" ht="15.75" customHeight="1" thickBot="1">
      <c r="A32" s="41" t="s">
        <v>24</v>
      </c>
      <c r="B32" s="33">
        <v>904</v>
      </c>
      <c r="C32" s="55"/>
      <c r="D32" s="112"/>
      <c r="E32" s="113"/>
      <c r="F32" s="140" t="s">
        <v>36</v>
      </c>
      <c r="G32" s="141"/>
      <c r="H32" s="141"/>
      <c r="I32" s="142"/>
      <c r="J32" s="44">
        <v>7</v>
      </c>
      <c r="K32" s="50" t="s">
        <v>43</v>
      </c>
      <c r="L32" s="143" t="s">
        <v>44</v>
      </c>
      <c r="M32" s="144"/>
    </row>
    <row r="33" spans="1:13" ht="15.75" thickBot="1">
      <c r="A33" s="42" t="s">
        <v>25</v>
      </c>
      <c r="B33" s="58">
        <v>148</v>
      </c>
      <c r="C33" s="56">
        <f>B32+B33</f>
        <v>1052</v>
      </c>
      <c r="F33" s="135" t="s">
        <v>40</v>
      </c>
      <c r="G33" s="136"/>
      <c r="H33" s="136"/>
      <c r="I33" s="137"/>
      <c r="J33" s="45">
        <v>458</v>
      </c>
      <c r="K33" s="51"/>
      <c r="L33" s="125" t="s">
        <v>45</v>
      </c>
      <c r="M33" s="126"/>
    </row>
    <row r="34" spans="1:13" ht="15">
      <c r="A34" s="114"/>
      <c r="B34" s="115"/>
      <c r="C34" s="115"/>
      <c r="F34" s="135" t="s">
        <v>72</v>
      </c>
      <c r="G34" s="136"/>
      <c r="H34" s="136"/>
      <c r="I34" s="137"/>
      <c r="J34" s="45">
        <v>11</v>
      </c>
      <c r="K34" s="50" t="s">
        <v>46</v>
      </c>
      <c r="L34" s="123" t="s">
        <v>47</v>
      </c>
      <c r="M34" s="124"/>
    </row>
    <row r="35" spans="6:13" ht="14.25" customHeight="1" thickBot="1">
      <c r="F35" s="135" t="s">
        <v>31</v>
      </c>
      <c r="G35" s="136"/>
      <c r="H35" s="136"/>
      <c r="I35" s="137"/>
      <c r="J35" s="45">
        <v>8</v>
      </c>
      <c r="K35" s="51"/>
      <c r="L35" s="138" t="s">
        <v>44</v>
      </c>
      <c r="M35" s="139"/>
    </row>
    <row r="36" spans="1:13" ht="15" customHeight="1" thickBot="1">
      <c r="A36" s="38" t="s">
        <v>71</v>
      </c>
      <c r="F36" s="135" t="s">
        <v>32</v>
      </c>
      <c r="G36" s="136"/>
      <c r="H36" s="136"/>
      <c r="I36" s="137"/>
      <c r="J36" s="45">
        <v>7</v>
      </c>
      <c r="K36" s="52" t="s">
        <v>48</v>
      </c>
      <c r="L36" s="92" t="s">
        <v>49</v>
      </c>
      <c r="M36" s="93"/>
    </row>
    <row r="37" spans="1:13" ht="15" customHeight="1" thickBot="1">
      <c r="A37" s="38" t="s">
        <v>41</v>
      </c>
      <c r="F37" s="118" t="s">
        <v>34</v>
      </c>
      <c r="G37" s="119"/>
      <c r="H37" s="119"/>
      <c r="I37" s="120"/>
      <c r="J37" s="46">
        <v>9</v>
      </c>
      <c r="K37" s="50" t="s">
        <v>50</v>
      </c>
      <c r="L37" s="123" t="s">
        <v>51</v>
      </c>
      <c r="M37" s="124"/>
    </row>
    <row r="38" spans="1:13" ht="15.75" customHeight="1" thickBot="1">
      <c r="A38" s="38" t="s">
        <v>42</v>
      </c>
      <c r="F38" s="121" t="s">
        <v>33</v>
      </c>
      <c r="G38" s="122"/>
      <c r="H38" s="122"/>
      <c r="I38" s="122"/>
      <c r="J38" s="49">
        <f>SUM(J32:J37)</f>
        <v>500</v>
      </c>
      <c r="K38" s="53"/>
      <c r="L38" s="125" t="s">
        <v>52</v>
      </c>
      <c r="M38" s="126"/>
    </row>
  </sheetData>
  <mergeCells count="26">
    <mergeCell ref="L38:M38"/>
    <mergeCell ref="C31:E31"/>
    <mergeCell ref="F31:J31"/>
    <mergeCell ref="K31:M31"/>
    <mergeCell ref="F38:I38"/>
    <mergeCell ref="F36:I36"/>
    <mergeCell ref="F37:I37"/>
    <mergeCell ref="L37:M37"/>
    <mergeCell ref="F33:I33"/>
    <mergeCell ref="L33:M33"/>
    <mergeCell ref="F35:I35"/>
    <mergeCell ref="L35:M35"/>
    <mergeCell ref="F34:I34"/>
    <mergeCell ref="L34:M34"/>
    <mergeCell ref="F32:I32"/>
    <mergeCell ref="L32:M32"/>
    <mergeCell ref="A14:M14"/>
    <mergeCell ref="A18:M18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75" right="0.75" top="0.25" bottom="0.19" header="0.17" footer="0.17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15" sqref="B15:C17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71" t="s">
        <v>38</v>
      </c>
      <c r="E4" s="171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7.25">
      <c r="A6" s="48" t="s">
        <v>59</v>
      </c>
      <c r="B6" s="73">
        <v>3149</v>
      </c>
      <c r="C6" s="73">
        <v>19</v>
      </c>
      <c r="D6" s="96">
        <v>409</v>
      </c>
      <c r="E6" s="96">
        <v>18</v>
      </c>
      <c r="F6" s="64">
        <v>171</v>
      </c>
      <c r="G6" s="65">
        <v>5</v>
      </c>
      <c r="H6" s="66">
        <v>21</v>
      </c>
      <c r="I6" s="64">
        <v>103</v>
      </c>
      <c r="J6" s="64">
        <v>231</v>
      </c>
      <c r="K6" s="64">
        <v>122</v>
      </c>
      <c r="L6" s="79">
        <v>4</v>
      </c>
      <c r="M6" s="81">
        <f aca="true" t="shared" si="0" ref="M6:M11">SUM(H6:L6)</f>
        <v>481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89</v>
      </c>
      <c r="G7" s="5">
        <f>1+4</f>
        <v>5</v>
      </c>
      <c r="H7" s="6">
        <v>21</v>
      </c>
      <c r="I7" s="5">
        <v>52</v>
      </c>
      <c r="J7" s="5">
        <v>77</v>
      </c>
      <c r="K7" s="5">
        <v>24</v>
      </c>
      <c r="L7" s="80">
        <v>1</v>
      </c>
      <c r="M7" s="82">
        <f t="shared" si="0"/>
        <v>175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48</v>
      </c>
      <c r="G8" s="5">
        <v>2</v>
      </c>
      <c r="H8" s="6">
        <v>5</v>
      </c>
      <c r="I8" s="5">
        <v>20</v>
      </c>
      <c r="J8" s="5">
        <v>50</v>
      </c>
      <c r="K8" s="5">
        <v>14</v>
      </c>
      <c r="L8" s="80">
        <v>0</v>
      </c>
      <c r="M8" s="82">
        <f t="shared" si="0"/>
        <v>89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108</v>
      </c>
      <c r="G9" s="5">
        <f>1+4</f>
        <v>5</v>
      </c>
      <c r="H9" s="6">
        <v>5</v>
      </c>
      <c r="I9" s="5">
        <v>17</v>
      </c>
      <c r="J9" s="5">
        <v>59</v>
      </c>
      <c r="K9" s="5">
        <v>66</v>
      </c>
      <c r="L9" s="80">
        <v>4</v>
      </c>
      <c r="M9" s="82">
        <f t="shared" si="0"/>
        <v>151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f>1+2</f>
        <v>3</v>
      </c>
      <c r="H10" s="6">
        <v>11</v>
      </c>
      <c r="I10" s="5">
        <v>9</v>
      </c>
      <c r="J10" s="5">
        <v>78</v>
      </c>
      <c r="K10" s="5">
        <v>59</v>
      </c>
      <c r="L10" s="80">
        <v>2</v>
      </c>
      <c r="M10" s="82">
        <f t="shared" si="0"/>
        <v>159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101</v>
      </c>
      <c r="G11" s="5">
        <f>13+2</f>
        <v>15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37</v>
      </c>
      <c r="B12" s="84" t="s">
        <v>14</v>
      </c>
      <c r="C12" s="84" t="s">
        <v>14</v>
      </c>
      <c r="D12" s="98"/>
      <c r="E12" s="99"/>
      <c r="F12" s="85">
        <f>449+7</f>
        <v>456</v>
      </c>
      <c r="G12" s="85">
        <f>8+10+7</f>
        <v>25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>SUM(B6:B12)</f>
        <v>9938</v>
      </c>
      <c r="C13" s="3">
        <f>SUM(C6:C12)</f>
        <v>65</v>
      </c>
      <c r="D13" s="100">
        <f>SUM(D6:D12)</f>
        <v>884</v>
      </c>
      <c r="E13" s="101">
        <f>SUM(E6:E12)</f>
        <v>34</v>
      </c>
      <c r="F13" s="3">
        <f aca="true" t="shared" si="1" ref="F13:M13">SUM(F6:F12)</f>
        <v>1057</v>
      </c>
      <c r="G13" s="3">
        <f t="shared" si="1"/>
        <v>60</v>
      </c>
      <c r="H13" s="3">
        <f t="shared" si="1"/>
        <v>63</v>
      </c>
      <c r="I13" s="3">
        <f t="shared" si="1"/>
        <v>201</v>
      </c>
      <c r="J13" s="89">
        <f t="shared" si="1"/>
        <v>495</v>
      </c>
      <c r="K13" s="3">
        <f t="shared" si="1"/>
        <v>285</v>
      </c>
      <c r="L13" s="90">
        <f t="shared" si="1"/>
        <v>11</v>
      </c>
      <c r="M13" s="3">
        <f t="shared" si="1"/>
        <v>1055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64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>SUM(B15:B16)</f>
        <v>295</v>
      </c>
      <c r="C17" s="26">
        <f>SUM(C15:C16)</f>
        <v>5</v>
      </c>
      <c r="D17" s="106">
        <f>SUM(D15:D16)</f>
        <v>0</v>
      </c>
      <c r="E17" s="107">
        <f>SUM(E15:E16)</f>
        <v>0</v>
      </c>
      <c r="F17" s="25">
        <f aca="true" t="shared" si="2" ref="F17:M17">SUM(F15:F16)</f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57</v>
      </c>
      <c r="B22" s="17" t="s">
        <v>14</v>
      </c>
      <c r="C22" s="17" t="s">
        <v>14</v>
      </c>
      <c r="D22" s="108">
        <v>58</v>
      </c>
      <c r="E22" s="109">
        <v>1</v>
      </c>
      <c r="F22" s="17" t="s">
        <v>14</v>
      </c>
      <c r="G22" s="17" t="s">
        <v>14</v>
      </c>
      <c r="H22" s="18" t="s">
        <v>14</v>
      </c>
      <c r="I22" s="17" t="s">
        <v>14</v>
      </c>
      <c r="J22" s="17" t="s">
        <v>14</v>
      </c>
      <c r="K22" s="17" t="s">
        <v>14</v>
      </c>
      <c r="L22" s="19" t="s">
        <v>14</v>
      </c>
      <c r="M22" s="20" t="s">
        <v>14</v>
      </c>
    </row>
    <row r="23" spans="1:13" ht="15">
      <c r="A23" s="77" t="s">
        <v>56</v>
      </c>
      <c r="B23" s="17" t="s">
        <v>14</v>
      </c>
      <c r="C23" s="17" t="s">
        <v>14</v>
      </c>
      <c r="D23" s="108">
        <v>15</v>
      </c>
      <c r="E23" s="108">
        <v>1</v>
      </c>
      <c r="F23" s="17">
        <v>0</v>
      </c>
      <c r="G23" s="17">
        <v>0</v>
      </c>
      <c r="H23" s="18">
        <v>0</v>
      </c>
      <c r="I23" s="17">
        <v>0</v>
      </c>
      <c r="J23" s="17">
        <v>0</v>
      </c>
      <c r="K23" s="17">
        <v>0</v>
      </c>
      <c r="L23" s="19">
        <v>0</v>
      </c>
      <c r="M23" s="20">
        <v>0</v>
      </c>
    </row>
    <row r="24" spans="1:13" ht="25.5">
      <c r="A24" s="77" t="s">
        <v>63</v>
      </c>
      <c r="B24" s="17" t="s">
        <v>14</v>
      </c>
      <c r="C24" s="17" t="s">
        <v>14</v>
      </c>
      <c r="D24" s="104">
        <v>21</v>
      </c>
      <c r="E24" s="104">
        <v>1</v>
      </c>
      <c r="F24" s="21" t="s">
        <v>14</v>
      </c>
      <c r="G24" s="21" t="s">
        <v>14</v>
      </c>
      <c r="H24" s="22" t="s">
        <v>14</v>
      </c>
      <c r="I24" s="21" t="s">
        <v>14</v>
      </c>
      <c r="J24" s="21" t="s">
        <v>14</v>
      </c>
      <c r="K24" s="21" t="s">
        <v>14</v>
      </c>
      <c r="L24" s="23" t="s">
        <v>14</v>
      </c>
      <c r="M24" s="20" t="s">
        <v>14</v>
      </c>
    </row>
    <row r="25" spans="1:13" ht="15">
      <c r="A25" s="77" t="s">
        <v>26</v>
      </c>
      <c r="B25" s="17" t="s">
        <v>14</v>
      </c>
      <c r="C25" s="17" t="s">
        <v>14</v>
      </c>
      <c r="D25" s="108">
        <v>26</v>
      </c>
      <c r="E25" s="108">
        <v>1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9">
        <v>0</v>
      </c>
      <c r="M25" s="20">
        <v>0</v>
      </c>
    </row>
    <row r="26" spans="1:13" ht="15.75" thickBot="1">
      <c r="A26" s="43" t="s">
        <v>55</v>
      </c>
      <c r="B26" s="17" t="s">
        <v>14</v>
      </c>
      <c r="C26" s="17" t="s">
        <v>14</v>
      </c>
      <c r="D26" s="104">
        <v>24</v>
      </c>
      <c r="E26" s="104">
        <v>1</v>
      </c>
      <c r="F26" s="21">
        <v>0</v>
      </c>
      <c r="G26" s="21">
        <v>0</v>
      </c>
      <c r="H26" s="22">
        <v>0</v>
      </c>
      <c r="I26" s="21">
        <v>0</v>
      </c>
      <c r="J26" s="21">
        <v>0</v>
      </c>
      <c r="K26" s="21">
        <v>0</v>
      </c>
      <c r="L26" s="23">
        <v>0</v>
      </c>
      <c r="M26" s="24">
        <v>0</v>
      </c>
    </row>
    <row r="27" spans="1:13" s="28" customFormat="1" ht="15.75" thickBot="1">
      <c r="A27" s="30" t="s">
        <v>15</v>
      </c>
      <c r="B27" s="60">
        <f>SUM(B19:B24)</f>
        <v>0</v>
      </c>
      <c r="C27" s="61">
        <f>SUM(C19:C24)</f>
        <v>0</v>
      </c>
      <c r="D27" s="110">
        <f>SUM(D19:D26)</f>
        <v>274</v>
      </c>
      <c r="E27" s="110">
        <f>SUM(E19:E26)</f>
        <v>8</v>
      </c>
      <c r="F27" s="61">
        <f aca="true" t="shared" si="3" ref="F27:M27">SUM(F19:F24)</f>
        <v>0</v>
      </c>
      <c r="G27" s="61">
        <f t="shared" si="3"/>
        <v>0</v>
      </c>
      <c r="H27" s="62">
        <f t="shared" si="3"/>
        <v>0</v>
      </c>
      <c r="I27" s="61">
        <f t="shared" si="3"/>
        <v>0</v>
      </c>
      <c r="J27" s="62">
        <f t="shared" si="3"/>
        <v>0</v>
      </c>
      <c r="K27" s="61">
        <f t="shared" si="3"/>
        <v>0</v>
      </c>
      <c r="L27" s="62">
        <f t="shared" si="3"/>
        <v>0</v>
      </c>
      <c r="M27" s="61">
        <f t="shared" si="3"/>
        <v>0</v>
      </c>
    </row>
    <row r="28" spans="1:14" ht="15.75" thickBot="1">
      <c r="A28" s="31" t="s">
        <v>9</v>
      </c>
      <c r="B28" s="32">
        <f aca="true" t="shared" si="4" ref="B28:M28">B13+B17+B27</f>
        <v>10233</v>
      </c>
      <c r="C28" s="32">
        <f t="shared" si="4"/>
        <v>70</v>
      </c>
      <c r="D28" s="111">
        <f t="shared" si="4"/>
        <v>1158</v>
      </c>
      <c r="E28" s="111">
        <f t="shared" si="4"/>
        <v>42</v>
      </c>
      <c r="F28" s="32">
        <f t="shared" si="4"/>
        <v>1057</v>
      </c>
      <c r="G28" s="32">
        <f t="shared" si="4"/>
        <v>60</v>
      </c>
      <c r="H28" s="32">
        <f t="shared" si="4"/>
        <v>63</v>
      </c>
      <c r="I28" s="32">
        <f t="shared" si="4"/>
        <v>201</v>
      </c>
      <c r="J28" s="32">
        <f t="shared" si="4"/>
        <v>495</v>
      </c>
      <c r="K28" s="32">
        <f t="shared" si="4"/>
        <v>285</v>
      </c>
      <c r="L28" s="78">
        <f t="shared" si="4"/>
        <v>11</v>
      </c>
      <c r="M28" s="32">
        <f t="shared" si="4"/>
        <v>1055</v>
      </c>
      <c r="N28" s="59"/>
    </row>
    <row r="29" spans="1:5" ht="15.75" thickBot="1">
      <c r="A29" s="41" t="s">
        <v>21</v>
      </c>
      <c r="B29" s="33">
        <v>34</v>
      </c>
      <c r="C29" s="34" t="s">
        <v>22</v>
      </c>
      <c r="D29" s="35"/>
      <c r="E29" s="35"/>
    </row>
    <row r="30" spans="1:5" ht="14.25" customHeight="1" thickBot="1">
      <c r="A30" s="41" t="s">
        <v>61</v>
      </c>
      <c r="B30" s="33">
        <v>5</v>
      </c>
      <c r="C30" s="63"/>
      <c r="D30" s="35"/>
      <c r="E30" s="35"/>
    </row>
    <row r="31" spans="1:13" ht="13.5" customHeight="1" thickBot="1">
      <c r="A31" s="41" t="s">
        <v>23</v>
      </c>
      <c r="B31" s="33">
        <v>66</v>
      </c>
      <c r="C31" s="127"/>
      <c r="D31" s="128"/>
      <c r="E31" s="129"/>
      <c r="F31" s="165" t="s">
        <v>30</v>
      </c>
      <c r="G31" s="166"/>
      <c r="H31" s="166"/>
      <c r="I31" s="166"/>
      <c r="J31" s="167"/>
      <c r="K31" s="130" t="s">
        <v>53</v>
      </c>
      <c r="L31" s="133"/>
      <c r="M31" s="134"/>
    </row>
    <row r="32" spans="1:13" ht="15.75" customHeight="1" thickBot="1">
      <c r="A32" s="41" t="s">
        <v>24</v>
      </c>
      <c r="B32" s="33">
        <v>904</v>
      </c>
      <c r="C32" s="55"/>
      <c r="D32" s="112"/>
      <c r="E32" s="113"/>
      <c r="F32" s="140" t="s">
        <v>36</v>
      </c>
      <c r="G32" s="141"/>
      <c r="H32" s="141"/>
      <c r="I32" s="142"/>
      <c r="J32" s="44">
        <v>7</v>
      </c>
      <c r="K32" s="50" t="s">
        <v>43</v>
      </c>
      <c r="L32" s="143" t="s">
        <v>44</v>
      </c>
      <c r="M32" s="144"/>
    </row>
    <row r="33" spans="1:13" ht="15.75" thickBot="1">
      <c r="A33" s="42" t="s">
        <v>25</v>
      </c>
      <c r="B33" s="58">
        <v>151</v>
      </c>
      <c r="C33" s="56">
        <f>B32+B33</f>
        <v>1055</v>
      </c>
      <c r="F33" s="135" t="s">
        <v>40</v>
      </c>
      <c r="G33" s="136"/>
      <c r="H33" s="136"/>
      <c r="I33" s="137"/>
      <c r="J33" s="45">
        <v>449</v>
      </c>
      <c r="K33" s="51"/>
      <c r="L33" s="125" t="s">
        <v>45</v>
      </c>
      <c r="M33" s="126"/>
    </row>
    <row r="34" spans="6:13" ht="14.25">
      <c r="F34" s="135" t="s">
        <v>31</v>
      </c>
      <c r="G34" s="136"/>
      <c r="H34" s="136"/>
      <c r="I34" s="137"/>
      <c r="J34" s="45">
        <v>8</v>
      </c>
      <c r="K34" s="50" t="s">
        <v>46</v>
      </c>
      <c r="L34" s="143" t="s">
        <v>47</v>
      </c>
      <c r="M34" s="170"/>
    </row>
    <row r="35" spans="1:13" ht="15" thickBot="1">
      <c r="A35" s="38" t="s">
        <v>39</v>
      </c>
      <c r="F35" s="135" t="s">
        <v>32</v>
      </c>
      <c r="G35" s="136"/>
      <c r="H35" s="136"/>
      <c r="I35" s="137"/>
      <c r="J35" s="45">
        <v>7</v>
      </c>
      <c r="K35" s="51"/>
      <c r="L35" s="125" t="s">
        <v>44</v>
      </c>
      <c r="M35" s="126"/>
    </row>
    <row r="36" spans="1:13" ht="15" thickBot="1">
      <c r="A36" s="38" t="s">
        <v>62</v>
      </c>
      <c r="F36" s="118" t="s">
        <v>34</v>
      </c>
      <c r="G36" s="119"/>
      <c r="H36" s="119"/>
      <c r="I36" s="120"/>
      <c r="J36" s="46">
        <v>10</v>
      </c>
      <c r="K36" s="52" t="s">
        <v>48</v>
      </c>
      <c r="L36" s="168" t="s">
        <v>49</v>
      </c>
      <c r="M36" s="169"/>
    </row>
    <row r="37" spans="1:13" ht="15.75" thickBot="1">
      <c r="A37" s="38" t="s">
        <v>41</v>
      </c>
      <c r="F37" s="121" t="s">
        <v>33</v>
      </c>
      <c r="G37" s="122"/>
      <c r="H37" s="122"/>
      <c r="I37" s="122"/>
      <c r="J37" s="49">
        <f>SUM(J32:J36)</f>
        <v>481</v>
      </c>
      <c r="K37" s="50" t="s">
        <v>50</v>
      </c>
      <c r="L37" s="143" t="s">
        <v>51</v>
      </c>
      <c r="M37" s="170"/>
    </row>
    <row r="38" spans="1:13" ht="15" thickBot="1">
      <c r="A38" s="38" t="s">
        <v>42</v>
      </c>
      <c r="K38" s="53"/>
      <c r="L38" s="125" t="s">
        <v>52</v>
      </c>
      <c r="M38" s="126"/>
    </row>
  </sheetData>
  <mergeCells count="26">
    <mergeCell ref="A14:M14"/>
    <mergeCell ref="A1:M1"/>
    <mergeCell ref="A2:M2"/>
    <mergeCell ref="A3:M3"/>
    <mergeCell ref="A4:A5"/>
    <mergeCell ref="B4:C4"/>
    <mergeCell ref="D4:E4"/>
    <mergeCell ref="F4:G4"/>
    <mergeCell ref="H4:M4"/>
    <mergeCell ref="F35:I35"/>
    <mergeCell ref="L35:M35"/>
    <mergeCell ref="F37:I37"/>
    <mergeCell ref="F32:I32"/>
    <mergeCell ref="L32:M32"/>
    <mergeCell ref="F33:I33"/>
    <mergeCell ref="L33:M33"/>
    <mergeCell ref="L38:M38"/>
    <mergeCell ref="A18:M18"/>
    <mergeCell ref="C31:E31"/>
    <mergeCell ref="F31:J31"/>
    <mergeCell ref="K31:M31"/>
    <mergeCell ref="F36:I36"/>
    <mergeCell ref="L36:M36"/>
    <mergeCell ref="L37:M37"/>
    <mergeCell ref="F34:I34"/>
    <mergeCell ref="L34:M34"/>
  </mergeCells>
  <printOptions/>
  <pageMargins left="0.24" right="0.2" top="0.32" bottom="0.34" header="0.17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M13" sqref="M13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13.5" customHeight="1" thickBot="1">
      <c r="A5" s="155"/>
      <c r="B5" s="67" t="s">
        <v>87</v>
      </c>
      <c r="C5" s="68" t="s">
        <v>86</v>
      </c>
      <c r="D5" s="94" t="s">
        <v>87</v>
      </c>
      <c r="E5" s="95" t="s">
        <v>88</v>
      </c>
      <c r="F5" s="91" t="s">
        <v>66</v>
      </c>
      <c r="G5" s="116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585</v>
      </c>
      <c r="E6" s="96">
        <v>25</v>
      </c>
      <c r="F6" s="64">
        <v>162</v>
      </c>
      <c r="G6" s="65">
        <v>5</v>
      </c>
      <c r="H6" s="66">
        <v>32</v>
      </c>
      <c r="I6" s="64">
        <v>98</v>
      </c>
      <c r="J6" s="64">
        <v>248</v>
      </c>
      <c r="K6" s="64">
        <v>138</v>
      </c>
      <c r="L6" s="79">
        <v>5</v>
      </c>
      <c r="M6" s="81">
        <f aca="true" t="shared" si="0" ref="M6:M11">SUM(H6:L6)</f>
        <v>521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113</v>
      </c>
      <c r="E7" s="97">
        <v>5</v>
      </c>
      <c r="F7" s="5">
        <v>87</v>
      </c>
      <c r="G7" s="5">
        <v>5</v>
      </c>
      <c r="H7" s="6">
        <v>14</v>
      </c>
      <c r="I7" s="5">
        <v>48</v>
      </c>
      <c r="J7" s="5">
        <v>85</v>
      </c>
      <c r="K7" s="5">
        <v>32</v>
      </c>
      <c r="L7" s="80">
        <v>1</v>
      </c>
      <c r="M7" s="82">
        <f t="shared" si="0"/>
        <v>180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54</v>
      </c>
      <c r="E8" s="97">
        <v>2</v>
      </c>
      <c r="F8" s="5">
        <v>48</v>
      </c>
      <c r="G8" s="5">
        <v>2</v>
      </c>
      <c r="H8" s="6">
        <v>9</v>
      </c>
      <c r="I8" s="5">
        <v>24</v>
      </c>
      <c r="J8" s="5">
        <v>59</v>
      </c>
      <c r="K8" s="5">
        <v>17</v>
      </c>
      <c r="L8" s="80">
        <v>0</v>
      </c>
      <c r="M8" s="82">
        <f t="shared" si="0"/>
        <v>109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84</v>
      </c>
      <c r="E9" s="97">
        <v>3</v>
      </c>
      <c r="F9" s="5">
        <v>103</v>
      </c>
      <c r="G9" s="5">
        <v>5</v>
      </c>
      <c r="H9" s="6">
        <v>11</v>
      </c>
      <c r="I9" s="5">
        <v>20</v>
      </c>
      <c r="J9" s="5">
        <v>66</v>
      </c>
      <c r="K9" s="5">
        <v>73</v>
      </c>
      <c r="L9" s="80">
        <v>8</v>
      </c>
      <c r="M9" s="82">
        <f t="shared" si="0"/>
        <v>178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349</v>
      </c>
      <c r="E10" s="97">
        <v>10</v>
      </c>
      <c r="F10" s="5">
        <v>83</v>
      </c>
      <c r="G10" s="5">
        <v>2</v>
      </c>
      <c r="H10" s="6">
        <v>14</v>
      </c>
      <c r="I10" s="5">
        <v>13</v>
      </c>
      <c r="J10" s="5">
        <v>75</v>
      </c>
      <c r="K10" s="5">
        <v>68</v>
      </c>
      <c r="L10" s="80">
        <v>4</v>
      </c>
      <c r="M10" s="82">
        <f t="shared" si="0"/>
        <v>174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491</v>
      </c>
      <c r="G12" s="85">
        <v>36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1185</v>
      </c>
      <c r="E13" s="101">
        <f>SUM(E6:E12)</f>
        <v>45</v>
      </c>
      <c r="F13" s="3">
        <f t="shared" si="1"/>
        <v>1074</v>
      </c>
      <c r="G13" s="3">
        <f t="shared" si="1"/>
        <v>71</v>
      </c>
      <c r="H13" s="3">
        <f t="shared" si="1"/>
        <v>80</v>
      </c>
      <c r="I13" s="3">
        <f t="shared" si="1"/>
        <v>203</v>
      </c>
      <c r="J13" s="89">
        <f t="shared" si="1"/>
        <v>533</v>
      </c>
      <c r="K13" s="3">
        <f t="shared" si="1"/>
        <v>328</v>
      </c>
      <c r="L13" s="90">
        <f t="shared" si="1"/>
        <v>18</v>
      </c>
      <c r="M13" s="3">
        <f t="shared" si="1"/>
        <v>1162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45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39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10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5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13</v>
      </c>
      <c r="E23" s="105">
        <v>1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44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27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7" t="s">
        <v>63</v>
      </c>
      <c r="B27" s="17" t="s">
        <v>14</v>
      </c>
      <c r="C27" s="17" t="s">
        <v>14</v>
      </c>
      <c r="D27" s="104">
        <v>26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4" ht="15">
      <c r="A28" s="77" t="s">
        <v>26</v>
      </c>
      <c r="B28" s="17" t="s">
        <v>14</v>
      </c>
      <c r="C28" s="17" t="s">
        <v>14</v>
      </c>
      <c r="D28" s="108">
        <v>20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22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268</v>
      </c>
      <c r="E30" s="110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1453</v>
      </c>
      <c r="E31" s="111">
        <f t="shared" si="4"/>
        <v>56</v>
      </c>
      <c r="F31" s="32">
        <f t="shared" si="4"/>
        <v>1074</v>
      </c>
      <c r="G31" s="32">
        <f t="shared" si="4"/>
        <v>71</v>
      </c>
      <c r="H31" s="32">
        <f t="shared" si="4"/>
        <v>80</v>
      </c>
      <c r="I31" s="32">
        <f t="shared" si="4"/>
        <v>203</v>
      </c>
      <c r="J31" s="32">
        <f t="shared" si="4"/>
        <v>533</v>
      </c>
      <c r="K31" s="32">
        <f t="shared" si="4"/>
        <v>328</v>
      </c>
      <c r="L31" s="78">
        <f t="shared" si="4"/>
        <v>18</v>
      </c>
      <c r="M31" s="32">
        <f t="shared" si="4"/>
        <v>1162</v>
      </c>
    </row>
    <row r="32" spans="1:5" ht="15.75" customHeight="1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5.75" thickBot="1">
      <c r="A33" s="41" t="s">
        <v>61</v>
      </c>
      <c r="B33" s="33">
        <v>5</v>
      </c>
      <c r="C33" s="63"/>
      <c r="D33" s="35"/>
      <c r="E33" s="35"/>
    </row>
    <row r="34" spans="1:13" ht="15.75" thickBot="1">
      <c r="A34" s="41" t="s">
        <v>23</v>
      </c>
      <c r="B34" s="33">
        <v>65</v>
      </c>
      <c r="C34" s="127"/>
      <c r="D34" s="128"/>
      <c r="E34" s="129"/>
      <c r="F34" s="130" t="s">
        <v>30</v>
      </c>
      <c r="G34" s="131"/>
      <c r="H34" s="131"/>
      <c r="I34" s="131"/>
      <c r="J34" s="132"/>
      <c r="K34" s="130" t="s">
        <v>53</v>
      </c>
      <c r="L34" s="133"/>
      <c r="M34" s="134"/>
    </row>
    <row r="35" spans="1:13" ht="15.75" thickBot="1">
      <c r="A35" s="41" t="s">
        <v>24</v>
      </c>
      <c r="B35" s="33">
        <v>942</v>
      </c>
      <c r="C35" s="55"/>
      <c r="D35" s="112"/>
      <c r="E35" s="113"/>
      <c r="F35" s="140" t="s">
        <v>36</v>
      </c>
      <c r="G35" s="141"/>
      <c r="H35" s="141"/>
      <c r="I35" s="142"/>
      <c r="J35" s="44">
        <v>8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220</v>
      </c>
      <c r="C36" s="56">
        <f>B35+B36</f>
        <v>1162</v>
      </c>
      <c r="F36" s="135" t="s">
        <v>40</v>
      </c>
      <c r="G36" s="136"/>
      <c r="H36" s="136"/>
      <c r="I36" s="137"/>
      <c r="J36" s="45">
        <v>491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5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24.75" thickBot="1">
      <c r="A39" s="38" t="s">
        <v>71</v>
      </c>
      <c r="F39" s="118" t="s">
        <v>34</v>
      </c>
      <c r="G39" s="119"/>
      <c r="H39" s="119"/>
      <c r="I39" s="120"/>
      <c r="J39" s="46">
        <v>14</v>
      </c>
      <c r="K39" s="52" t="s">
        <v>48</v>
      </c>
      <c r="L39" s="92" t="s">
        <v>49</v>
      </c>
      <c r="M39" s="93"/>
    </row>
    <row r="40" spans="1:13" ht="15.75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555</v>
      </c>
      <c r="K40" s="50" t="s">
        <v>50</v>
      </c>
      <c r="L40" s="123" t="s">
        <v>51</v>
      </c>
      <c r="M40" s="124"/>
    </row>
    <row r="41" spans="1:13" ht="15" thickBot="1">
      <c r="A41" s="38" t="s">
        <v>42</v>
      </c>
      <c r="K41" s="53"/>
      <c r="L41" s="125" t="s">
        <v>52</v>
      </c>
      <c r="M41" s="126"/>
    </row>
  </sheetData>
  <mergeCells count="25">
    <mergeCell ref="F39:I39"/>
    <mergeCell ref="F40:I40"/>
    <mergeCell ref="L40:M40"/>
    <mergeCell ref="L41:M41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F35:I35"/>
    <mergeCell ref="L35:M35"/>
    <mergeCell ref="C34:E34"/>
    <mergeCell ref="F34:J34"/>
    <mergeCell ref="K34:M34"/>
  </mergeCells>
  <printOptions/>
  <pageMargins left="0.22" right="0.17" top="0.22" bottom="0.23" header="0.17" footer="0.1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3">
      <selection activeCell="D38" sqref="D38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85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13.5" customHeight="1" thickBot="1">
      <c r="A5" s="155"/>
      <c r="B5" s="67" t="s">
        <v>87</v>
      </c>
      <c r="C5" s="68" t="s">
        <v>86</v>
      </c>
      <c r="D5" s="94" t="s">
        <v>87</v>
      </c>
      <c r="E5" s="95" t="s">
        <v>88</v>
      </c>
      <c r="F5" s="91" t="s">
        <v>66</v>
      </c>
      <c r="G5" s="116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585</v>
      </c>
      <c r="E6" s="96">
        <v>25</v>
      </c>
      <c r="F6" s="64">
        <v>163</v>
      </c>
      <c r="G6" s="65">
        <v>5</v>
      </c>
      <c r="H6" s="66">
        <v>33</v>
      </c>
      <c r="I6" s="64">
        <v>100</v>
      </c>
      <c r="J6" s="64">
        <v>247</v>
      </c>
      <c r="K6" s="64">
        <v>137</v>
      </c>
      <c r="L6" s="79">
        <v>5</v>
      </c>
      <c r="M6" s="81">
        <f aca="true" t="shared" si="0" ref="M6:M11">SUM(H6:L6)</f>
        <v>522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113</v>
      </c>
      <c r="E7" s="97">
        <v>5</v>
      </c>
      <c r="F7" s="5">
        <v>87</v>
      </c>
      <c r="G7" s="5">
        <v>5</v>
      </c>
      <c r="H7" s="6">
        <v>18</v>
      </c>
      <c r="I7" s="5">
        <v>49</v>
      </c>
      <c r="J7" s="5">
        <v>85</v>
      </c>
      <c r="K7" s="5">
        <v>31</v>
      </c>
      <c r="L7" s="80">
        <v>1</v>
      </c>
      <c r="M7" s="82">
        <f t="shared" si="0"/>
        <v>184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54</v>
      </c>
      <c r="E8" s="97">
        <v>2</v>
      </c>
      <c r="F8" s="5">
        <v>47</v>
      </c>
      <c r="G8" s="5">
        <v>2</v>
      </c>
      <c r="H8" s="6">
        <v>10</v>
      </c>
      <c r="I8" s="5">
        <v>24</v>
      </c>
      <c r="J8" s="5">
        <v>60</v>
      </c>
      <c r="K8" s="5">
        <v>16</v>
      </c>
      <c r="L8" s="80">
        <v>0</v>
      </c>
      <c r="M8" s="82">
        <f t="shared" si="0"/>
        <v>110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84</v>
      </c>
      <c r="E9" s="97">
        <v>3</v>
      </c>
      <c r="F9" s="5">
        <v>104</v>
      </c>
      <c r="G9" s="5">
        <v>5</v>
      </c>
      <c r="H9" s="6">
        <v>11</v>
      </c>
      <c r="I9" s="5">
        <v>20</v>
      </c>
      <c r="J9" s="5">
        <v>63</v>
      </c>
      <c r="K9" s="5">
        <v>72</v>
      </c>
      <c r="L9" s="80">
        <v>8</v>
      </c>
      <c r="M9" s="82">
        <f t="shared" si="0"/>
        <v>174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349</v>
      </c>
      <c r="E10" s="97">
        <v>10</v>
      </c>
      <c r="F10" s="5">
        <v>84</v>
      </c>
      <c r="G10" s="5">
        <v>2</v>
      </c>
      <c r="H10" s="6">
        <v>14</v>
      </c>
      <c r="I10" s="5">
        <v>14</v>
      </c>
      <c r="J10" s="5">
        <v>75</v>
      </c>
      <c r="K10" s="5">
        <v>68</v>
      </c>
      <c r="L10" s="80">
        <v>4</v>
      </c>
      <c r="M10" s="82">
        <f t="shared" si="0"/>
        <v>175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99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491</v>
      </c>
      <c r="G12" s="85">
        <v>34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1185</v>
      </c>
      <c r="E13" s="101">
        <f>SUM(E6:E12)</f>
        <v>45</v>
      </c>
      <c r="F13" s="3">
        <f t="shared" si="1"/>
        <v>1075</v>
      </c>
      <c r="G13" s="3">
        <f t="shared" si="1"/>
        <v>69</v>
      </c>
      <c r="H13" s="3">
        <f t="shared" si="1"/>
        <v>86</v>
      </c>
      <c r="I13" s="3">
        <f t="shared" si="1"/>
        <v>207</v>
      </c>
      <c r="J13" s="89">
        <f t="shared" si="1"/>
        <v>530</v>
      </c>
      <c r="K13" s="3">
        <f t="shared" si="1"/>
        <v>324</v>
      </c>
      <c r="L13" s="90">
        <f t="shared" si="1"/>
        <v>18</v>
      </c>
      <c r="M13" s="3">
        <f t="shared" si="1"/>
        <v>1165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45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39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10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5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13</v>
      </c>
      <c r="E23" s="105">
        <v>1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44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27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7" t="s">
        <v>63</v>
      </c>
      <c r="B27" s="17" t="s">
        <v>14</v>
      </c>
      <c r="C27" s="17" t="s">
        <v>14</v>
      </c>
      <c r="D27" s="104">
        <v>26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4" ht="15">
      <c r="A28" s="77" t="s">
        <v>26</v>
      </c>
      <c r="B28" s="17" t="s">
        <v>14</v>
      </c>
      <c r="C28" s="17" t="s">
        <v>14</v>
      </c>
      <c r="D28" s="108">
        <v>20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22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268</v>
      </c>
      <c r="E30" s="110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1453</v>
      </c>
      <c r="E31" s="111">
        <f t="shared" si="4"/>
        <v>56</v>
      </c>
      <c r="F31" s="32">
        <f t="shared" si="4"/>
        <v>1075</v>
      </c>
      <c r="G31" s="32">
        <f t="shared" si="4"/>
        <v>69</v>
      </c>
      <c r="H31" s="32">
        <f t="shared" si="4"/>
        <v>86</v>
      </c>
      <c r="I31" s="32">
        <f t="shared" si="4"/>
        <v>207</v>
      </c>
      <c r="J31" s="32">
        <f t="shared" si="4"/>
        <v>530</v>
      </c>
      <c r="K31" s="32">
        <f t="shared" si="4"/>
        <v>324</v>
      </c>
      <c r="L31" s="78">
        <f t="shared" si="4"/>
        <v>18</v>
      </c>
      <c r="M31" s="32">
        <f t="shared" si="4"/>
        <v>1165</v>
      </c>
    </row>
    <row r="32" spans="1:5" ht="15.75" customHeight="1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5.75" thickBot="1">
      <c r="A33" s="41" t="s">
        <v>61</v>
      </c>
      <c r="B33" s="33">
        <v>5</v>
      </c>
      <c r="C33" s="63"/>
      <c r="D33" s="35"/>
      <c r="E33" s="35"/>
    </row>
    <row r="34" spans="1:13" ht="15.75" thickBot="1">
      <c r="A34" s="41" t="s">
        <v>23</v>
      </c>
      <c r="B34" s="33">
        <v>65</v>
      </c>
      <c r="C34" s="127"/>
      <c r="D34" s="128"/>
      <c r="E34" s="129"/>
      <c r="F34" s="130" t="s">
        <v>30</v>
      </c>
      <c r="G34" s="131"/>
      <c r="H34" s="131"/>
      <c r="I34" s="131"/>
      <c r="J34" s="132"/>
      <c r="K34" s="130" t="s">
        <v>53</v>
      </c>
      <c r="L34" s="133"/>
      <c r="M34" s="134"/>
    </row>
    <row r="35" spans="1:13" ht="15.75" thickBot="1">
      <c r="A35" s="41" t="s">
        <v>24</v>
      </c>
      <c r="B35" s="33">
        <v>937</v>
      </c>
      <c r="C35" s="55"/>
      <c r="D35" s="112"/>
      <c r="E35" s="113"/>
      <c r="F35" s="140" t="s">
        <v>36</v>
      </c>
      <c r="G35" s="141"/>
      <c r="H35" s="141"/>
      <c r="I35" s="142"/>
      <c r="J35" s="44">
        <v>9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228</v>
      </c>
      <c r="C36" s="56">
        <f>B35+B36</f>
        <v>1165</v>
      </c>
      <c r="F36" s="135" t="s">
        <v>40</v>
      </c>
      <c r="G36" s="136"/>
      <c r="H36" s="136"/>
      <c r="I36" s="137"/>
      <c r="J36" s="45">
        <v>491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5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24.75" thickBot="1">
      <c r="A39" s="38" t="s">
        <v>71</v>
      </c>
      <c r="F39" s="118" t="s">
        <v>34</v>
      </c>
      <c r="G39" s="119"/>
      <c r="H39" s="119"/>
      <c r="I39" s="120"/>
      <c r="J39" s="46">
        <v>27</v>
      </c>
      <c r="K39" s="52" t="s">
        <v>48</v>
      </c>
      <c r="L39" s="92" t="s">
        <v>49</v>
      </c>
      <c r="M39" s="93"/>
    </row>
    <row r="40" spans="1:13" ht="15.75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569</v>
      </c>
      <c r="K40" s="50" t="s">
        <v>50</v>
      </c>
      <c r="L40" s="123" t="s">
        <v>51</v>
      </c>
      <c r="M40" s="124"/>
    </row>
    <row r="41" spans="1:13" ht="15" thickBot="1">
      <c r="A41" s="38" t="s">
        <v>42</v>
      </c>
      <c r="K41" s="53"/>
      <c r="L41" s="125" t="s">
        <v>52</v>
      </c>
      <c r="M41" s="126"/>
    </row>
  </sheetData>
  <mergeCells count="25">
    <mergeCell ref="F39:I39"/>
    <mergeCell ref="F40:I40"/>
    <mergeCell ref="L40:M40"/>
    <mergeCell ref="L41:M41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8:M18"/>
    <mergeCell ref="C34:E34"/>
    <mergeCell ref="F34:J34"/>
    <mergeCell ref="K34:M34"/>
    <mergeCell ref="F35:I35"/>
  </mergeCells>
  <printOptions/>
  <pageMargins left="0.15748031496062992" right="0.15748031496062992" top="0.2755905511811024" bottom="0.2362204724409449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0">
      <selection activeCell="A29" sqref="A29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13.5" customHeight="1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585</v>
      </c>
      <c r="E6" s="96">
        <v>25</v>
      </c>
      <c r="F6" s="64">
        <v>165</v>
      </c>
      <c r="G6" s="65">
        <v>5</v>
      </c>
      <c r="H6" s="66">
        <v>33</v>
      </c>
      <c r="I6" s="64">
        <v>101</v>
      </c>
      <c r="J6" s="64">
        <v>251</v>
      </c>
      <c r="K6" s="64">
        <v>132</v>
      </c>
      <c r="L6" s="79">
        <v>5</v>
      </c>
      <c r="M6" s="81">
        <f aca="true" t="shared" si="0" ref="M6:M11">SUM(H6:L6)</f>
        <v>522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113</v>
      </c>
      <c r="E7" s="97">
        <v>5</v>
      </c>
      <c r="F7" s="5">
        <v>87</v>
      </c>
      <c r="G7" s="5">
        <v>5</v>
      </c>
      <c r="H7" s="6">
        <v>22</v>
      </c>
      <c r="I7" s="5">
        <v>50</v>
      </c>
      <c r="J7" s="5">
        <v>85</v>
      </c>
      <c r="K7" s="5">
        <v>31</v>
      </c>
      <c r="L7" s="80">
        <v>1</v>
      </c>
      <c r="M7" s="82">
        <f t="shared" si="0"/>
        <v>189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54</v>
      </c>
      <c r="E8" s="97">
        <v>2</v>
      </c>
      <c r="F8" s="5">
        <v>47</v>
      </c>
      <c r="G8" s="5">
        <v>2</v>
      </c>
      <c r="H8" s="6">
        <v>9</v>
      </c>
      <c r="I8" s="5">
        <v>24</v>
      </c>
      <c r="J8" s="5">
        <v>60</v>
      </c>
      <c r="K8" s="5">
        <v>16</v>
      </c>
      <c r="L8" s="80">
        <v>0</v>
      </c>
      <c r="M8" s="82">
        <f t="shared" si="0"/>
        <v>109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84</v>
      </c>
      <c r="E9" s="97">
        <v>3</v>
      </c>
      <c r="F9" s="5">
        <v>104</v>
      </c>
      <c r="G9" s="5">
        <v>5</v>
      </c>
      <c r="H9" s="6">
        <v>11</v>
      </c>
      <c r="I9" s="5">
        <v>20</v>
      </c>
      <c r="J9" s="5">
        <v>63</v>
      </c>
      <c r="K9" s="5">
        <v>72</v>
      </c>
      <c r="L9" s="80">
        <v>8</v>
      </c>
      <c r="M9" s="82">
        <f t="shared" si="0"/>
        <v>174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349</v>
      </c>
      <c r="E10" s="97">
        <v>10</v>
      </c>
      <c r="F10" s="5">
        <v>84</v>
      </c>
      <c r="G10" s="5">
        <v>2</v>
      </c>
      <c r="H10" s="6">
        <v>14</v>
      </c>
      <c r="I10" s="5">
        <v>14</v>
      </c>
      <c r="J10" s="5">
        <v>74</v>
      </c>
      <c r="K10" s="5">
        <v>69</v>
      </c>
      <c r="L10" s="80">
        <v>4</v>
      </c>
      <c r="M10" s="82">
        <f t="shared" si="0"/>
        <v>175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99</v>
      </c>
      <c r="G11" s="5">
        <v>18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495</v>
      </c>
      <c r="G12" s="85">
        <v>34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1185</v>
      </c>
      <c r="E13" s="101">
        <f>SUM(E6:E12)</f>
        <v>45</v>
      </c>
      <c r="F13" s="3">
        <f t="shared" si="1"/>
        <v>1081</v>
      </c>
      <c r="G13" s="3">
        <f t="shared" si="1"/>
        <v>71</v>
      </c>
      <c r="H13" s="3">
        <f t="shared" si="1"/>
        <v>89</v>
      </c>
      <c r="I13" s="3">
        <f t="shared" si="1"/>
        <v>209</v>
      </c>
      <c r="J13" s="89">
        <f t="shared" si="1"/>
        <v>533</v>
      </c>
      <c r="K13" s="3">
        <f t="shared" si="1"/>
        <v>320</v>
      </c>
      <c r="L13" s="90">
        <f t="shared" si="1"/>
        <v>18</v>
      </c>
      <c r="M13" s="3">
        <f t="shared" si="1"/>
        <v>1169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45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39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10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5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13</v>
      </c>
      <c r="E23" s="105">
        <v>1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44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27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7" t="s">
        <v>63</v>
      </c>
      <c r="B27" s="17" t="s">
        <v>14</v>
      </c>
      <c r="C27" s="17" t="s">
        <v>14</v>
      </c>
      <c r="D27" s="104">
        <v>26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4" ht="15">
      <c r="A28" s="77" t="s">
        <v>26</v>
      </c>
      <c r="B28" s="17" t="s">
        <v>14</v>
      </c>
      <c r="C28" s="17" t="s">
        <v>14</v>
      </c>
      <c r="D28" s="108">
        <v>20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22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268</v>
      </c>
      <c r="E30" s="110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1453</v>
      </c>
      <c r="E31" s="111">
        <f t="shared" si="4"/>
        <v>56</v>
      </c>
      <c r="F31" s="32">
        <f t="shared" si="4"/>
        <v>1081</v>
      </c>
      <c r="G31" s="32">
        <f t="shared" si="4"/>
        <v>71</v>
      </c>
      <c r="H31" s="32">
        <f t="shared" si="4"/>
        <v>89</v>
      </c>
      <c r="I31" s="32">
        <f t="shared" si="4"/>
        <v>209</v>
      </c>
      <c r="J31" s="32">
        <f t="shared" si="4"/>
        <v>533</v>
      </c>
      <c r="K31" s="32">
        <f t="shared" si="4"/>
        <v>320</v>
      </c>
      <c r="L31" s="78">
        <f t="shared" si="4"/>
        <v>18</v>
      </c>
      <c r="M31" s="32">
        <f t="shared" si="4"/>
        <v>1169</v>
      </c>
    </row>
    <row r="32" spans="1:5" ht="15.75" customHeight="1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5.75" thickBot="1">
      <c r="A33" s="41" t="s">
        <v>61</v>
      </c>
      <c r="B33" s="33">
        <v>5</v>
      </c>
      <c r="C33" s="63"/>
      <c r="D33" s="35"/>
      <c r="E33" s="35"/>
    </row>
    <row r="34" spans="1:13" ht="15.75" thickBot="1">
      <c r="A34" s="41" t="s">
        <v>23</v>
      </c>
      <c r="B34" s="33">
        <v>65</v>
      </c>
      <c r="C34" s="127"/>
      <c r="D34" s="128"/>
      <c r="E34" s="129"/>
      <c r="F34" s="165" t="s">
        <v>30</v>
      </c>
      <c r="G34" s="166"/>
      <c r="H34" s="166"/>
      <c r="I34" s="166"/>
      <c r="J34" s="167"/>
      <c r="K34" s="130" t="s">
        <v>53</v>
      </c>
      <c r="L34" s="133"/>
      <c r="M34" s="134"/>
    </row>
    <row r="35" spans="1:13" ht="15.75" thickBot="1">
      <c r="A35" s="41" t="s">
        <v>24</v>
      </c>
      <c r="B35" s="33">
        <v>937</v>
      </c>
      <c r="C35" s="55"/>
      <c r="D35" s="112"/>
      <c r="E35" s="113"/>
      <c r="F35" s="140" t="s">
        <v>36</v>
      </c>
      <c r="G35" s="141"/>
      <c r="H35" s="141"/>
      <c r="I35" s="142"/>
      <c r="J35" s="44">
        <v>9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232</v>
      </c>
      <c r="C36" s="56">
        <f>B35+B36</f>
        <v>1169</v>
      </c>
      <c r="F36" s="135" t="s">
        <v>40</v>
      </c>
      <c r="G36" s="136"/>
      <c r="H36" s="136"/>
      <c r="I36" s="137"/>
      <c r="J36" s="45">
        <v>486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5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24.75" thickBot="1">
      <c r="A39" s="38" t="s">
        <v>71</v>
      </c>
      <c r="F39" s="118" t="s">
        <v>34</v>
      </c>
      <c r="G39" s="119"/>
      <c r="H39" s="119"/>
      <c r="I39" s="120"/>
      <c r="J39" s="46">
        <v>27</v>
      </c>
      <c r="K39" s="52" t="s">
        <v>48</v>
      </c>
      <c r="L39" s="92" t="s">
        <v>49</v>
      </c>
      <c r="M39" s="93"/>
    </row>
    <row r="40" spans="1:13" ht="15.75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564</v>
      </c>
      <c r="K40" s="50" t="s">
        <v>50</v>
      </c>
      <c r="L40" s="123" t="s">
        <v>51</v>
      </c>
      <c r="M40" s="124"/>
    </row>
    <row r="41" spans="1:13" ht="15" thickBot="1">
      <c r="A41" s="38" t="s">
        <v>42</v>
      </c>
      <c r="K41" s="53"/>
      <c r="L41" s="125" t="s">
        <v>52</v>
      </c>
      <c r="M41" s="126"/>
    </row>
  </sheetData>
  <mergeCells count="25">
    <mergeCell ref="F39:I39"/>
    <mergeCell ref="F40:I40"/>
    <mergeCell ref="L40:M40"/>
    <mergeCell ref="L41:M41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8:M18"/>
    <mergeCell ref="C34:E34"/>
    <mergeCell ref="F34:J34"/>
    <mergeCell ref="K34:M34"/>
    <mergeCell ref="F35:I35"/>
  </mergeCells>
  <printOptions/>
  <pageMargins left="0.22" right="0.17" top="0.25" bottom="0.22" header="0.17" footer="0.1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5" zoomScaleNormal="75" workbookViewId="0" topLeftCell="A13">
      <selection activeCell="B27" sqref="B27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585</v>
      </c>
      <c r="E6" s="96">
        <v>25</v>
      </c>
      <c r="F6" s="64">
        <v>166</v>
      </c>
      <c r="G6" s="65">
        <v>5</v>
      </c>
      <c r="H6" s="66">
        <v>31</v>
      </c>
      <c r="I6" s="64">
        <v>99</v>
      </c>
      <c r="J6" s="64">
        <v>250</v>
      </c>
      <c r="K6" s="64">
        <v>130</v>
      </c>
      <c r="L6" s="79">
        <v>5</v>
      </c>
      <c r="M6" s="81">
        <f aca="true" t="shared" si="0" ref="M6:M11">SUM(H6:L6)</f>
        <v>515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113</v>
      </c>
      <c r="E7" s="97">
        <v>5</v>
      </c>
      <c r="F7" s="5">
        <v>87</v>
      </c>
      <c r="G7" s="5">
        <v>4</v>
      </c>
      <c r="H7" s="6">
        <v>23</v>
      </c>
      <c r="I7" s="5">
        <v>52</v>
      </c>
      <c r="J7" s="5">
        <v>82</v>
      </c>
      <c r="K7" s="5">
        <v>28</v>
      </c>
      <c r="L7" s="80">
        <v>1</v>
      </c>
      <c r="M7" s="82">
        <f t="shared" si="0"/>
        <v>186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54</v>
      </c>
      <c r="E8" s="97">
        <v>2</v>
      </c>
      <c r="F8" s="5">
        <v>47</v>
      </c>
      <c r="G8" s="5">
        <v>2</v>
      </c>
      <c r="H8" s="6">
        <v>7</v>
      </c>
      <c r="I8" s="5">
        <v>23</v>
      </c>
      <c r="J8" s="5">
        <v>61</v>
      </c>
      <c r="K8" s="5">
        <v>15</v>
      </c>
      <c r="L8" s="80">
        <v>0</v>
      </c>
      <c r="M8" s="82">
        <f t="shared" si="0"/>
        <v>106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84</v>
      </c>
      <c r="E9" s="97">
        <v>3</v>
      </c>
      <c r="F9" s="5">
        <v>104</v>
      </c>
      <c r="G9" s="5">
        <v>4</v>
      </c>
      <c r="H9" s="6">
        <v>11</v>
      </c>
      <c r="I9" s="5">
        <v>18</v>
      </c>
      <c r="J9" s="5">
        <v>64</v>
      </c>
      <c r="K9" s="5">
        <v>71</v>
      </c>
      <c r="L9" s="80">
        <v>8</v>
      </c>
      <c r="M9" s="82">
        <f t="shared" si="0"/>
        <v>172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349</v>
      </c>
      <c r="E10" s="97">
        <v>10</v>
      </c>
      <c r="F10" s="5">
        <v>84</v>
      </c>
      <c r="G10" s="5">
        <v>1</v>
      </c>
      <c r="H10" s="6">
        <v>14</v>
      </c>
      <c r="I10" s="5">
        <v>14</v>
      </c>
      <c r="J10" s="5">
        <v>74</v>
      </c>
      <c r="K10" s="5">
        <v>69</v>
      </c>
      <c r="L10" s="80">
        <v>4</v>
      </c>
      <c r="M10" s="82">
        <f t="shared" si="0"/>
        <v>175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19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494</v>
      </c>
      <c r="G12" s="85">
        <v>34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1185</v>
      </c>
      <c r="E13" s="101">
        <f>SUM(E6:E12)</f>
        <v>45</v>
      </c>
      <c r="F13" s="3">
        <f t="shared" si="1"/>
        <v>1082</v>
      </c>
      <c r="G13" s="3">
        <f t="shared" si="1"/>
        <v>69</v>
      </c>
      <c r="H13" s="3">
        <f t="shared" si="1"/>
        <v>86</v>
      </c>
      <c r="I13" s="3">
        <f t="shared" si="1"/>
        <v>206</v>
      </c>
      <c r="J13" s="89">
        <f t="shared" si="1"/>
        <v>531</v>
      </c>
      <c r="K13" s="3">
        <f t="shared" si="1"/>
        <v>313</v>
      </c>
      <c r="L13" s="90">
        <f t="shared" si="1"/>
        <v>18</v>
      </c>
      <c r="M13" s="3">
        <f t="shared" si="1"/>
        <v>1154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45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39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10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5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13</v>
      </c>
      <c r="E23" s="105">
        <v>1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44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27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ht="25.5">
      <c r="A27" s="77" t="s">
        <v>63</v>
      </c>
      <c r="B27" s="17" t="s">
        <v>14</v>
      </c>
      <c r="C27" s="17" t="s">
        <v>14</v>
      </c>
      <c r="D27" s="104">
        <v>26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3" ht="15">
      <c r="A28" s="77" t="s">
        <v>26</v>
      </c>
      <c r="B28" s="17" t="s">
        <v>14</v>
      </c>
      <c r="C28" s="17" t="s">
        <v>14</v>
      </c>
      <c r="D28" s="108">
        <v>20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22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s="28" customFormat="1" ht="15.75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268</v>
      </c>
      <c r="E30" s="110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4" ht="15.75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1453</v>
      </c>
      <c r="E31" s="111">
        <f t="shared" si="4"/>
        <v>56</v>
      </c>
      <c r="F31" s="32">
        <f t="shared" si="4"/>
        <v>1082</v>
      </c>
      <c r="G31" s="32">
        <f t="shared" si="4"/>
        <v>69</v>
      </c>
      <c r="H31" s="32">
        <f t="shared" si="4"/>
        <v>86</v>
      </c>
      <c r="I31" s="32">
        <f t="shared" si="4"/>
        <v>206</v>
      </c>
      <c r="J31" s="32">
        <f t="shared" si="4"/>
        <v>531</v>
      </c>
      <c r="K31" s="32">
        <f t="shared" si="4"/>
        <v>313</v>
      </c>
      <c r="L31" s="78">
        <f t="shared" si="4"/>
        <v>18</v>
      </c>
      <c r="M31" s="32">
        <f t="shared" si="4"/>
        <v>1154</v>
      </c>
      <c r="N31" s="59"/>
    </row>
    <row r="32" spans="1:5" ht="15.75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4.25" customHeight="1" thickBot="1">
      <c r="A33" s="41" t="s">
        <v>61</v>
      </c>
      <c r="B33" s="33">
        <v>5</v>
      </c>
      <c r="C33" s="63"/>
      <c r="D33" s="35"/>
      <c r="E33" s="35"/>
    </row>
    <row r="34" spans="1:13" ht="13.5" customHeight="1" thickBot="1">
      <c r="A34" s="41" t="s">
        <v>23</v>
      </c>
      <c r="B34" s="33">
        <v>65</v>
      </c>
      <c r="C34" s="127"/>
      <c r="D34" s="128"/>
      <c r="E34" s="129"/>
      <c r="F34" s="165" t="s">
        <v>30</v>
      </c>
      <c r="G34" s="166"/>
      <c r="H34" s="166"/>
      <c r="I34" s="166"/>
      <c r="J34" s="167"/>
      <c r="K34" s="130" t="s">
        <v>53</v>
      </c>
      <c r="L34" s="133"/>
      <c r="M34" s="134"/>
    </row>
    <row r="35" spans="1:13" ht="15.75" customHeight="1" thickBot="1">
      <c r="A35" s="41" t="s">
        <v>24</v>
      </c>
      <c r="B35" s="33">
        <v>931</v>
      </c>
      <c r="C35" s="55"/>
      <c r="D35" s="112"/>
      <c r="E35" s="113"/>
      <c r="F35" s="140" t="s">
        <v>36</v>
      </c>
      <c r="G35" s="141"/>
      <c r="H35" s="141"/>
      <c r="I35" s="142"/>
      <c r="J35" s="44">
        <v>8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223</v>
      </c>
      <c r="C36" s="56">
        <f>B35+B36</f>
        <v>1154</v>
      </c>
      <c r="F36" s="135" t="s">
        <v>40</v>
      </c>
      <c r="G36" s="136"/>
      <c r="H36" s="136"/>
      <c r="I36" s="137"/>
      <c r="J36" s="45">
        <v>486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4.25" customHeight="1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15" customHeight="1" thickBot="1">
      <c r="A39" s="38" t="s">
        <v>71</v>
      </c>
      <c r="F39" s="118" t="s">
        <v>34</v>
      </c>
      <c r="G39" s="119"/>
      <c r="H39" s="119"/>
      <c r="I39" s="120"/>
      <c r="J39" s="46">
        <v>27</v>
      </c>
      <c r="K39" s="52" t="s">
        <v>48</v>
      </c>
      <c r="L39" s="92" t="s">
        <v>49</v>
      </c>
      <c r="M39" s="93"/>
    </row>
    <row r="40" spans="1:13" ht="15" customHeight="1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563</v>
      </c>
      <c r="K40" s="50" t="s">
        <v>50</v>
      </c>
      <c r="L40" s="123" t="s">
        <v>51</v>
      </c>
      <c r="M40" s="124"/>
    </row>
    <row r="41" spans="1:13" ht="15.75" customHeight="1" thickBot="1">
      <c r="A41" s="38" t="s">
        <v>42</v>
      </c>
      <c r="K41" s="53"/>
      <c r="L41" s="125" t="s">
        <v>52</v>
      </c>
      <c r="M41" s="126"/>
    </row>
  </sheetData>
  <mergeCells count="25">
    <mergeCell ref="L35:M35"/>
    <mergeCell ref="A14:M14"/>
    <mergeCell ref="A18:M18"/>
    <mergeCell ref="C34:E34"/>
    <mergeCell ref="F34:J34"/>
    <mergeCell ref="K34:M34"/>
    <mergeCell ref="F35:I35"/>
    <mergeCell ref="A1:M1"/>
    <mergeCell ref="A2:M2"/>
    <mergeCell ref="A3:M3"/>
    <mergeCell ref="A4:A5"/>
    <mergeCell ref="B4:C4"/>
    <mergeCell ref="D4:E4"/>
    <mergeCell ref="F4:G4"/>
    <mergeCell ref="H4:M4"/>
    <mergeCell ref="L38:M38"/>
    <mergeCell ref="F36:I36"/>
    <mergeCell ref="L36:M36"/>
    <mergeCell ref="F37:I37"/>
    <mergeCell ref="L37:M37"/>
    <mergeCell ref="F38:I38"/>
    <mergeCell ref="F39:I39"/>
    <mergeCell ref="L40:M40"/>
    <mergeCell ref="F40:I40"/>
    <mergeCell ref="L41:M41"/>
  </mergeCells>
  <printOptions/>
  <pageMargins left="0.17" right="0.34" top="0.22" bottom="0.24" header="0.17" footer="0.17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90" zoomScaleNormal="90" workbookViewId="0" topLeftCell="A1">
      <selection activeCell="J42" sqref="J42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82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166</v>
      </c>
      <c r="G6" s="65">
        <v>5</v>
      </c>
      <c r="H6" s="66">
        <v>30</v>
      </c>
      <c r="I6" s="64">
        <v>90</v>
      </c>
      <c r="J6" s="64">
        <v>244</v>
      </c>
      <c r="K6" s="64">
        <v>125</v>
      </c>
      <c r="L6" s="79">
        <v>5</v>
      </c>
      <c r="M6" s="81">
        <f aca="true" t="shared" si="0" ref="M6:M11">SUM(H6:L6)</f>
        <v>494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87</v>
      </c>
      <c r="G7" s="5">
        <v>5</v>
      </c>
      <c r="H7" s="6">
        <v>19</v>
      </c>
      <c r="I7" s="5">
        <v>52</v>
      </c>
      <c r="J7" s="5">
        <v>80</v>
      </c>
      <c r="K7" s="5">
        <v>27</v>
      </c>
      <c r="L7" s="80">
        <v>1</v>
      </c>
      <c r="M7" s="82">
        <f t="shared" si="0"/>
        <v>179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47</v>
      </c>
      <c r="G8" s="5">
        <v>2</v>
      </c>
      <c r="H8" s="6">
        <v>6</v>
      </c>
      <c r="I8" s="5">
        <v>23</v>
      </c>
      <c r="J8" s="5">
        <v>56</v>
      </c>
      <c r="K8" s="5">
        <v>14</v>
      </c>
      <c r="L8" s="80">
        <v>0</v>
      </c>
      <c r="M8" s="82">
        <f t="shared" si="0"/>
        <v>99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104</v>
      </c>
      <c r="G9" s="5">
        <v>5</v>
      </c>
      <c r="H9" s="6">
        <v>8</v>
      </c>
      <c r="I9" s="5">
        <v>18</v>
      </c>
      <c r="J9" s="5">
        <v>61</v>
      </c>
      <c r="K9" s="5">
        <v>68</v>
      </c>
      <c r="L9" s="80">
        <v>8</v>
      </c>
      <c r="M9" s="82">
        <f t="shared" si="0"/>
        <v>163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v>2</v>
      </c>
      <c r="H10" s="6">
        <v>13</v>
      </c>
      <c r="I10" s="5">
        <v>12</v>
      </c>
      <c r="J10" s="5">
        <v>73</v>
      </c>
      <c r="K10" s="5">
        <v>65</v>
      </c>
      <c r="L10" s="80">
        <v>3</v>
      </c>
      <c r="M10" s="82">
        <f t="shared" si="0"/>
        <v>166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17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486</v>
      </c>
      <c r="G12" s="85">
        <v>34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884</v>
      </c>
      <c r="E13" s="101">
        <f>SUM(E6:E12)</f>
        <v>34</v>
      </c>
      <c r="F13" s="3">
        <f t="shared" si="1"/>
        <v>1074</v>
      </c>
      <c r="G13" s="3">
        <f t="shared" si="1"/>
        <v>70</v>
      </c>
      <c r="H13" s="3">
        <f t="shared" si="1"/>
        <v>76</v>
      </c>
      <c r="I13" s="3">
        <f t="shared" si="1"/>
        <v>195</v>
      </c>
      <c r="J13" s="89">
        <f t="shared" si="1"/>
        <v>514</v>
      </c>
      <c r="K13" s="3">
        <f t="shared" si="1"/>
        <v>299</v>
      </c>
      <c r="L13" s="90">
        <f t="shared" si="1"/>
        <v>17</v>
      </c>
      <c r="M13" s="3">
        <f t="shared" si="1"/>
        <v>1101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4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0</v>
      </c>
      <c r="E23" s="104">
        <v>0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58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15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ht="25.5">
      <c r="A27" s="77" t="s">
        <v>63</v>
      </c>
      <c r="B27" s="17" t="s">
        <v>14</v>
      </c>
      <c r="C27" s="17" t="s">
        <v>14</v>
      </c>
      <c r="D27" s="104">
        <v>21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3" ht="15">
      <c r="A28" s="77" t="s">
        <v>26</v>
      </c>
      <c r="B28" s="17" t="s">
        <v>14</v>
      </c>
      <c r="C28" s="17" t="s">
        <v>14</v>
      </c>
      <c r="D28" s="108">
        <v>26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24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s="28" customFormat="1" ht="15.75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296</v>
      </c>
      <c r="E30" s="110">
        <f>SUM(E19:E29)</f>
        <v>10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4" ht="15.75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1180</v>
      </c>
      <c r="E31" s="111">
        <f t="shared" si="4"/>
        <v>44</v>
      </c>
      <c r="F31" s="32">
        <f t="shared" si="4"/>
        <v>1074</v>
      </c>
      <c r="G31" s="32">
        <f t="shared" si="4"/>
        <v>70</v>
      </c>
      <c r="H31" s="32">
        <f t="shared" si="4"/>
        <v>76</v>
      </c>
      <c r="I31" s="32">
        <f t="shared" si="4"/>
        <v>195</v>
      </c>
      <c r="J31" s="32">
        <f t="shared" si="4"/>
        <v>514</v>
      </c>
      <c r="K31" s="32">
        <f t="shared" si="4"/>
        <v>299</v>
      </c>
      <c r="L31" s="78">
        <f t="shared" si="4"/>
        <v>17</v>
      </c>
      <c r="M31" s="32">
        <f t="shared" si="4"/>
        <v>1101</v>
      </c>
      <c r="N31" s="59"/>
    </row>
    <row r="32" spans="1:5" ht="15.75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4.25" customHeight="1" thickBot="1">
      <c r="A33" s="41" t="s">
        <v>61</v>
      </c>
      <c r="B33" s="33">
        <v>5</v>
      </c>
      <c r="C33" s="63"/>
      <c r="D33" s="35"/>
      <c r="E33" s="35"/>
    </row>
    <row r="34" spans="1:13" ht="13.5" customHeight="1" thickBot="1">
      <c r="A34" s="41" t="s">
        <v>23</v>
      </c>
      <c r="B34" s="33">
        <v>65</v>
      </c>
      <c r="C34" s="127"/>
      <c r="D34" s="128"/>
      <c r="E34" s="129"/>
      <c r="F34" s="165" t="s">
        <v>30</v>
      </c>
      <c r="G34" s="166"/>
      <c r="H34" s="166"/>
      <c r="I34" s="166"/>
      <c r="J34" s="167"/>
      <c r="K34" s="130" t="s">
        <v>53</v>
      </c>
      <c r="L34" s="133"/>
      <c r="M34" s="134"/>
    </row>
    <row r="35" spans="1:13" ht="15.75" customHeight="1" thickBot="1">
      <c r="A35" s="41" t="s">
        <v>24</v>
      </c>
      <c r="B35" s="33">
        <v>898</v>
      </c>
      <c r="C35" s="55"/>
      <c r="D35" s="112"/>
      <c r="E35" s="113"/>
      <c r="F35" s="140" t="s">
        <v>36</v>
      </c>
      <c r="G35" s="141"/>
      <c r="H35" s="141"/>
      <c r="I35" s="142"/>
      <c r="J35" s="44">
        <v>8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203</v>
      </c>
      <c r="C36" s="56">
        <f>B35+B36</f>
        <v>1101</v>
      </c>
      <c r="F36" s="135" t="s">
        <v>40</v>
      </c>
      <c r="G36" s="136"/>
      <c r="H36" s="136"/>
      <c r="I36" s="137"/>
      <c r="J36" s="45">
        <v>478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4.25" customHeight="1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15" customHeight="1" thickBot="1">
      <c r="A39" s="38" t="s">
        <v>71</v>
      </c>
      <c r="F39" s="118" t="s">
        <v>34</v>
      </c>
      <c r="G39" s="119"/>
      <c r="H39" s="119"/>
      <c r="I39" s="120"/>
      <c r="J39" s="46">
        <v>28</v>
      </c>
      <c r="K39" s="52" t="s">
        <v>48</v>
      </c>
      <c r="L39" s="92" t="s">
        <v>49</v>
      </c>
      <c r="M39" s="93"/>
    </row>
    <row r="40" spans="1:13" ht="15" customHeight="1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556</v>
      </c>
      <c r="K40" s="50" t="s">
        <v>50</v>
      </c>
      <c r="L40" s="123" t="s">
        <v>51</v>
      </c>
      <c r="M40" s="124"/>
    </row>
    <row r="41" spans="1:13" ht="15.75" customHeight="1" thickBot="1">
      <c r="A41" s="38" t="s">
        <v>42</v>
      </c>
      <c r="K41" s="53"/>
      <c r="L41" s="125" t="s">
        <v>52</v>
      </c>
      <c r="M41" s="126"/>
    </row>
  </sheetData>
  <mergeCells count="25">
    <mergeCell ref="F40:I40"/>
    <mergeCell ref="L41:M41"/>
    <mergeCell ref="F38:I38"/>
    <mergeCell ref="L38:M38"/>
    <mergeCell ref="F39:I39"/>
    <mergeCell ref="L40:M40"/>
    <mergeCell ref="C34:E34"/>
    <mergeCell ref="F34:J34"/>
    <mergeCell ref="K34:M34"/>
    <mergeCell ref="F37:I37"/>
    <mergeCell ref="L37:M37"/>
    <mergeCell ref="F35:I35"/>
    <mergeCell ref="L35:M35"/>
    <mergeCell ref="F36:I36"/>
    <mergeCell ref="L36:M36"/>
    <mergeCell ref="A14:M14"/>
    <mergeCell ref="A18:M18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18" right="0.17" top="0.29" bottom="0.17" header="0.17" footer="0.17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5" zoomScaleNormal="85" workbookViewId="0" topLeftCell="A1">
      <selection activeCell="J42" sqref="J42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166</v>
      </c>
      <c r="G6" s="65">
        <v>5</v>
      </c>
      <c r="H6" s="66">
        <v>27</v>
      </c>
      <c r="I6" s="64">
        <v>88</v>
      </c>
      <c r="J6" s="64">
        <v>245</v>
      </c>
      <c r="K6" s="64">
        <v>126</v>
      </c>
      <c r="L6" s="79">
        <v>5</v>
      </c>
      <c r="M6" s="81">
        <f aca="true" t="shared" si="0" ref="M6:M11">SUM(H6:L6)</f>
        <v>491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87</v>
      </c>
      <c r="G7" s="5">
        <f>1+4</f>
        <v>5</v>
      </c>
      <c r="H7" s="6">
        <v>19</v>
      </c>
      <c r="I7" s="5">
        <v>50</v>
      </c>
      <c r="J7" s="5">
        <v>79</v>
      </c>
      <c r="K7" s="5">
        <v>25</v>
      </c>
      <c r="L7" s="80">
        <v>1</v>
      </c>
      <c r="M7" s="82">
        <f t="shared" si="0"/>
        <v>174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47</v>
      </c>
      <c r="G8" s="5">
        <v>2</v>
      </c>
      <c r="H8" s="6">
        <v>7</v>
      </c>
      <c r="I8" s="5">
        <v>22</v>
      </c>
      <c r="J8" s="5">
        <v>56</v>
      </c>
      <c r="K8" s="5">
        <v>14</v>
      </c>
      <c r="L8" s="80">
        <v>0</v>
      </c>
      <c r="M8" s="82">
        <f t="shared" si="0"/>
        <v>99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106</v>
      </c>
      <c r="G9" s="5">
        <v>5</v>
      </c>
      <c r="H9" s="6">
        <v>9</v>
      </c>
      <c r="I9" s="5">
        <v>19</v>
      </c>
      <c r="J9" s="5">
        <v>59</v>
      </c>
      <c r="K9" s="5">
        <v>68</v>
      </c>
      <c r="L9" s="80">
        <v>7</v>
      </c>
      <c r="M9" s="82">
        <f t="shared" si="0"/>
        <v>162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v>2</v>
      </c>
      <c r="H10" s="6">
        <v>15</v>
      </c>
      <c r="I10" s="5">
        <v>12</v>
      </c>
      <c r="J10" s="5">
        <v>74</v>
      </c>
      <c r="K10" s="5">
        <v>65</v>
      </c>
      <c r="L10" s="80">
        <v>3</v>
      </c>
      <c r="M10" s="82">
        <f t="shared" si="0"/>
        <v>169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v>485</v>
      </c>
      <c r="G12" s="85">
        <v>33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884</v>
      </c>
      <c r="E13" s="101">
        <f>SUM(E6:E12)</f>
        <v>34</v>
      </c>
      <c r="F13" s="3">
        <f t="shared" si="1"/>
        <v>1075</v>
      </c>
      <c r="G13" s="3">
        <f t="shared" si="1"/>
        <v>68</v>
      </c>
      <c r="H13" s="3">
        <f t="shared" si="1"/>
        <v>77</v>
      </c>
      <c r="I13" s="3">
        <f t="shared" si="1"/>
        <v>191</v>
      </c>
      <c r="J13" s="89">
        <f t="shared" si="1"/>
        <v>513</v>
      </c>
      <c r="K13" s="3">
        <f t="shared" si="1"/>
        <v>298</v>
      </c>
      <c r="L13" s="90">
        <f t="shared" si="1"/>
        <v>16</v>
      </c>
      <c r="M13" s="3">
        <f t="shared" si="1"/>
        <v>1095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4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80</v>
      </c>
      <c r="B23" s="21" t="s">
        <v>14</v>
      </c>
      <c r="C23" s="21" t="s">
        <v>14</v>
      </c>
      <c r="D23" s="104">
        <v>0</v>
      </c>
      <c r="E23" s="104">
        <v>0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58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15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ht="25.5">
      <c r="A27" s="77" t="s">
        <v>63</v>
      </c>
      <c r="B27" s="17" t="s">
        <v>14</v>
      </c>
      <c r="C27" s="17" t="s">
        <v>14</v>
      </c>
      <c r="D27" s="104">
        <v>21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3" ht="15">
      <c r="A28" s="77" t="s">
        <v>26</v>
      </c>
      <c r="B28" s="17" t="s">
        <v>14</v>
      </c>
      <c r="C28" s="17" t="s">
        <v>14</v>
      </c>
      <c r="D28" s="108">
        <v>26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24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s="28" customFormat="1" ht="15.75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296</v>
      </c>
      <c r="E30" s="110">
        <f>SUM(E19:E29)</f>
        <v>10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4" ht="15.75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1180</v>
      </c>
      <c r="E31" s="111">
        <f t="shared" si="4"/>
        <v>44</v>
      </c>
      <c r="F31" s="32">
        <f t="shared" si="4"/>
        <v>1075</v>
      </c>
      <c r="G31" s="32">
        <f t="shared" si="4"/>
        <v>68</v>
      </c>
      <c r="H31" s="32">
        <f t="shared" si="4"/>
        <v>77</v>
      </c>
      <c r="I31" s="32">
        <f t="shared" si="4"/>
        <v>191</v>
      </c>
      <c r="J31" s="32">
        <f t="shared" si="4"/>
        <v>513</v>
      </c>
      <c r="K31" s="32">
        <f t="shared" si="4"/>
        <v>298</v>
      </c>
      <c r="L31" s="78">
        <f t="shared" si="4"/>
        <v>16</v>
      </c>
      <c r="M31" s="32">
        <f t="shared" si="4"/>
        <v>1095</v>
      </c>
      <c r="N31" s="59"/>
    </row>
    <row r="32" spans="1:5" ht="15.75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4.25" customHeight="1" thickBot="1">
      <c r="A33" s="41" t="s">
        <v>61</v>
      </c>
      <c r="B33" s="33">
        <v>5</v>
      </c>
      <c r="C33" s="63"/>
      <c r="D33" s="35"/>
      <c r="E33" s="35"/>
    </row>
    <row r="34" spans="1:13" ht="13.5" customHeight="1" thickBot="1">
      <c r="A34" s="41" t="s">
        <v>23</v>
      </c>
      <c r="B34" s="33">
        <v>65</v>
      </c>
      <c r="C34" s="127"/>
      <c r="D34" s="128"/>
      <c r="E34" s="129"/>
      <c r="F34" s="165" t="s">
        <v>30</v>
      </c>
      <c r="G34" s="166"/>
      <c r="H34" s="166"/>
      <c r="I34" s="166"/>
      <c r="J34" s="167"/>
      <c r="K34" s="130" t="s">
        <v>53</v>
      </c>
      <c r="L34" s="133"/>
      <c r="M34" s="134"/>
    </row>
    <row r="35" spans="1:13" ht="15.75" customHeight="1" thickBot="1">
      <c r="A35" s="41" t="s">
        <v>24</v>
      </c>
      <c r="B35" s="33">
        <v>893</v>
      </c>
      <c r="C35" s="55"/>
      <c r="D35" s="112"/>
      <c r="E35" s="113"/>
      <c r="F35" s="140" t="s">
        <v>36</v>
      </c>
      <c r="G35" s="141"/>
      <c r="H35" s="141"/>
      <c r="I35" s="142"/>
      <c r="J35" s="44">
        <v>7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202</v>
      </c>
      <c r="C36" s="56">
        <f>B35+B36</f>
        <v>1095</v>
      </c>
      <c r="F36" s="135" t="s">
        <v>40</v>
      </c>
      <c r="G36" s="136"/>
      <c r="H36" s="136"/>
      <c r="I36" s="137"/>
      <c r="J36" s="45">
        <v>478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4.25" customHeight="1" thickBot="1">
      <c r="F38" s="135" t="s">
        <v>32</v>
      </c>
      <c r="G38" s="136"/>
      <c r="H38" s="136"/>
      <c r="I38" s="137"/>
      <c r="J38" s="45">
        <v>18</v>
      </c>
      <c r="K38" s="51"/>
      <c r="L38" s="138" t="s">
        <v>44</v>
      </c>
      <c r="M38" s="139"/>
    </row>
    <row r="39" spans="1:13" ht="15" customHeight="1" thickBot="1">
      <c r="A39" s="38" t="s">
        <v>71</v>
      </c>
      <c r="F39" s="118" t="s">
        <v>34</v>
      </c>
      <c r="G39" s="119"/>
      <c r="H39" s="119"/>
      <c r="I39" s="120"/>
      <c r="J39" s="46">
        <v>26</v>
      </c>
      <c r="K39" s="52" t="s">
        <v>48</v>
      </c>
      <c r="L39" s="92" t="s">
        <v>49</v>
      </c>
      <c r="M39" s="93"/>
    </row>
    <row r="40" spans="1:13" ht="15" customHeight="1" thickBot="1">
      <c r="A40" s="38" t="s">
        <v>41</v>
      </c>
      <c r="F40" s="121" t="s">
        <v>33</v>
      </c>
      <c r="G40" s="122"/>
      <c r="H40" s="122"/>
      <c r="I40" s="122"/>
      <c r="J40" s="49">
        <f>SUM(J35:J39)</f>
        <v>553</v>
      </c>
      <c r="K40" s="50" t="s">
        <v>50</v>
      </c>
      <c r="L40" s="123" t="s">
        <v>51</v>
      </c>
      <c r="M40" s="124"/>
    </row>
    <row r="41" spans="1:13" ht="15.75" customHeight="1" thickBot="1">
      <c r="A41" s="38" t="s">
        <v>42</v>
      </c>
      <c r="K41" s="53"/>
      <c r="L41" s="125" t="s">
        <v>52</v>
      </c>
      <c r="M41" s="126"/>
    </row>
  </sheetData>
  <mergeCells count="25">
    <mergeCell ref="F37:I37"/>
    <mergeCell ref="F40:I40"/>
    <mergeCell ref="L41:M41"/>
    <mergeCell ref="L38:M38"/>
    <mergeCell ref="F38:I38"/>
    <mergeCell ref="F39:I39"/>
    <mergeCell ref="L40:M40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L37:M37"/>
    <mergeCell ref="F35:I35"/>
    <mergeCell ref="L35:M35"/>
    <mergeCell ref="F36:I36"/>
    <mergeCell ref="L36:M36"/>
    <mergeCell ref="C34:E34"/>
    <mergeCell ref="F34:J34"/>
    <mergeCell ref="K34:M34"/>
  </mergeCells>
  <printOptions/>
  <pageMargins left="0.25" right="0.19" top="0.22" bottom="0.25" header="0.17" footer="0.17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25" sqref="A25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76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166</v>
      </c>
      <c r="G6" s="65">
        <v>5</v>
      </c>
      <c r="H6" s="66">
        <v>27</v>
      </c>
      <c r="I6" s="64">
        <v>88</v>
      </c>
      <c r="J6" s="64">
        <v>244</v>
      </c>
      <c r="K6" s="64">
        <v>126</v>
      </c>
      <c r="L6" s="79">
        <v>5</v>
      </c>
      <c r="M6" s="81">
        <f aca="true" t="shared" si="0" ref="M6:M11">SUM(H6:L6)</f>
        <v>490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87</v>
      </c>
      <c r="G7" s="5">
        <f>1+4</f>
        <v>5</v>
      </c>
      <c r="H7" s="6">
        <v>21</v>
      </c>
      <c r="I7" s="5">
        <v>53</v>
      </c>
      <c r="J7" s="5">
        <v>77</v>
      </c>
      <c r="K7" s="5">
        <v>25</v>
      </c>
      <c r="L7" s="80">
        <v>1</v>
      </c>
      <c r="M7" s="82">
        <f t="shared" si="0"/>
        <v>177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47</v>
      </c>
      <c r="G8" s="5">
        <v>2</v>
      </c>
      <c r="H8" s="6">
        <v>7</v>
      </c>
      <c r="I8" s="5">
        <v>20</v>
      </c>
      <c r="J8" s="5">
        <v>56</v>
      </c>
      <c r="K8" s="5">
        <v>14</v>
      </c>
      <c r="L8" s="80">
        <v>0</v>
      </c>
      <c r="M8" s="82">
        <f t="shared" si="0"/>
        <v>97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106</v>
      </c>
      <c r="G9" s="5">
        <v>4</v>
      </c>
      <c r="H9" s="6">
        <v>8</v>
      </c>
      <c r="I9" s="5">
        <v>21</v>
      </c>
      <c r="J9" s="5">
        <v>59</v>
      </c>
      <c r="K9" s="5">
        <v>68</v>
      </c>
      <c r="L9" s="80">
        <v>7</v>
      </c>
      <c r="M9" s="82">
        <f t="shared" si="0"/>
        <v>163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v>2</v>
      </c>
      <c r="H10" s="6">
        <v>14</v>
      </c>
      <c r="I10" s="5">
        <v>12</v>
      </c>
      <c r="J10" s="5">
        <v>75</v>
      </c>
      <c r="K10" s="5">
        <v>65</v>
      </c>
      <c r="L10" s="80">
        <v>3</v>
      </c>
      <c r="M10" s="82">
        <f t="shared" si="0"/>
        <v>169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100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f>470+7</f>
        <v>477</v>
      </c>
      <c r="G12" s="85">
        <f>8+10+2+24</f>
        <v>44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884</v>
      </c>
      <c r="E13" s="101">
        <f>SUM(E6:E12)</f>
        <v>34</v>
      </c>
      <c r="F13" s="3">
        <f t="shared" si="1"/>
        <v>1067</v>
      </c>
      <c r="G13" s="3">
        <f t="shared" si="1"/>
        <v>78</v>
      </c>
      <c r="H13" s="3">
        <f t="shared" si="1"/>
        <v>77</v>
      </c>
      <c r="I13" s="3">
        <f t="shared" si="1"/>
        <v>194</v>
      </c>
      <c r="J13" s="89">
        <f t="shared" si="1"/>
        <v>511</v>
      </c>
      <c r="K13" s="3">
        <f t="shared" si="1"/>
        <v>298</v>
      </c>
      <c r="L13" s="90">
        <f t="shared" si="1"/>
        <v>16</v>
      </c>
      <c r="M13" s="3">
        <f t="shared" si="1"/>
        <v>1096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77</v>
      </c>
      <c r="B22" s="21" t="s">
        <v>14</v>
      </c>
      <c r="C22" s="21" t="s">
        <v>14</v>
      </c>
      <c r="D22" s="104">
        <v>10</v>
      </c>
      <c r="E22" s="104">
        <v>1</v>
      </c>
      <c r="F22" s="21" t="s">
        <v>14</v>
      </c>
      <c r="G22" s="21" t="s">
        <v>14</v>
      </c>
      <c r="H22" s="22" t="s">
        <v>14</v>
      </c>
      <c r="I22" s="21" t="s">
        <v>14</v>
      </c>
      <c r="J22" s="21" t="s">
        <v>14</v>
      </c>
      <c r="K22" s="21" t="s">
        <v>14</v>
      </c>
      <c r="L22" s="23" t="s">
        <v>14</v>
      </c>
      <c r="M22" s="20" t="s">
        <v>14</v>
      </c>
    </row>
    <row r="23" spans="1:13" ht="15">
      <c r="A23" s="77" t="s">
        <v>81</v>
      </c>
      <c r="B23" s="21" t="s">
        <v>14</v>
      </c>
      <c r="C23" s="21" t="s">
        <v>14</v>
      </c>
      <c r="D23" s="104">
        <v>0</v>
      </c>
      <c r="E23" s="104">
        <v>0</v>
      </c>
      <c r="F23" s="21" t="s">
        <v>14</v>
      </c>
      <c r="G23" s="21" t="s">
        <v>14</v>
      </c>
      <c r="H23" s="22" t="s">
        <v>14</v>
      </c>
      <c r="I23" s="21" t="s">
        <v>14</v>
      </c>
      <c r="J23" s="21" t="s">
        <v>14</v>
      </c>
      <c r="K23" s="21" t="s">
        <v>14</v>
      </c>
      <c r="L23" s="23" t="s">
        <v>14</v>
      </c>
      <c r="M23" s="20" t="s">
        <v>14</v>
      </c>
    </row>
    <row r="24" spans="1:13" ht="15">
      <c r="A24" s="77" t="s">
        <v>57</v>
      </c>
      <c r="B24" s="17" t="s">
        <v>14</v>
      </c>
      <c r="C24" s="17" t="s">
        <v>14</v>
      </c>
      <c r="D24" s="108">
        <v>58</v>
      </c>
      <c r="E24" s="109">
        <v>1</v>
      </c>
      <c r="F24" s="17" t="s">
        <v>14</v>
      </c>
      <c r="G24" s="17" t="s">
        <v>14</v>
      </c>
      <c r="H24" s="18" t="s">
        <v>14</v>
      </c>
      <c r="I24" s="17" t="s">
        <v>14</v>
      </c>
      <c r="J24" s="17" t="s">
        <v>14</v>
      </c>
      <c r="K24" s="17" t="s">
        <v>14</v>
      </c>
      <c r="L24" s="19" t="s">
        <v>14</v>
      </c>
      <c r="M24" s="20" t="s">
        <v>14</v>
      </c>
    </row>
    <row r="25" spans="1:13" ht="15">
      <c r="A25" s="77" t="s">
        <v>78</v>
      </c>
      <c r="B25" s="17" t="s">
        <v>14</v>
      </c>
      <c r="C25" s="17" t="s">
        <v>14</v>
      </c>
      <c r="D25" s="108">
        <v>12</v>
      </c>
      <c r="E25" s="109">
        <v>1</v>
      </c>
      <c r="F25" s="17" t="s">
        <v>14</v>
      </c>
      <c r="G25" s="17" t="s">
        <v>14</v>
      </c>
      <c r="H25" s="18" t="s">
        <v>14</v>
      </c>
      <c r="I25" s="17" t="s">
        <v>14</v>
      </c>
      <c r="J25" s="17" t="s">
        <v>14</v>
      </c>
      <c r="K25" s="17" t="s">
        <v>14</v>
      </c>
      <c r="L25" s="19" t="s">
        <v>14</v>
      </c>
      <c r="M25" s="20" t="s">
        <v>14</v>
      </c>
    </row>
    <row r="26" spans="1:13" ht="15">
      <c r="A26" s="77" t="s">
        <v>56</v>
      </c>
      <c r="B26" s="17" t="s">
        <v>14</v>
      </c>
      <c r="C26" s="17" t="s">
        <v>14</v>
      </c>
      <c r="D26" s="108">
        <v>15</v>
      </c>
      <c r="E26" s="108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ht="25.5">
      <c r="A27" s="77" t="s">
        <v>63</v>
      </c>
      <c r="B27" s="17" t="s">
        <v>14</v>
      </c>
      <c r="C27" s="17" t="s">
        <v>14</v>
      </c>
      <c r="D27" s="104">
        <v>21</v>
      </c>
      <c r="E27" s="104">
        <v>1</v>
      </c>
      <c r="F27" s="21" t="s">
        <v>14</v>
      </c>
      <c r="G27" s="21" t="s">
        <v>14</v>
      </c>
      <c r="H27" s="22" t="s">
        <v>14</v>
      </c>
      <c r="I27" s="21" t="s">
        <v>14</v>
      </c>
      <c r="J27" s="21" t="s">
        <v>14</v>
      </c>
      <c r="K27" s="21" t="s">
        <v>14</v>
      </c>
      <c r="L27" s="23" t="s">
        <v>14</v>
      </c>
      <c r="M27" s="20" t="s">
        <v>14</v>
      </c>
    </row>
    <row r="28" spans="1:13" ht="15">
      <c r="A28" s="77" t="s">
        <v>26</v>
      </c>
      <c r="B28" s="17" t="s">
        <v>14</v>
      </c>
      <c r="C28" s="17" t="s">
        <v>14</v>
      </c>
      <c r="D28" s="108">
        <v>26</v>
      </c>
      <c r="E28" s="108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</row>
    <row r="29" spans="1:13" ht="15.75" thickBot="1">
      <c r="A29" s="43" t="s">
        <v>55</v>
      </c>
      <c r="B29" s="17" t="s">
        <v>14</v>
      </c>
      <c r="C29" s="17" t="s">
        <v>14</v>
      </c>
      <c r="D29" s="104">
        <v>24</v>
      </c>
      <c r="E29" s="104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s="28" customFormat="1" ht="15.75" thickBot="1">
      <c r="A30" s="30" t="s">
        <v>15</v>
      </c>
      <c r="B30" s="60">
        <f>SUM(B19:B27)</f>
        <v>0</v>
      </c>
      <c r="C30" s="61">
        <f>SUM(C19:C27)</f>
        <v>0</v>
      </c>
      <c r="D30" s="110">
        <f>SUM(D19:D29)</f>
        <v>296</v>
      </c>
      <c r="E30" s="110">
        <f>SUM(E19:E29)</f>
        <v>10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4" ht="15.75" thickBot="1">
      <c r="A31" s="31" t="s">
        <v>9</v>
      </c>
      <c r="B31" s="32">
        <f aca="true" t="shared" si="4" ref="B31:M31">B13+B17+B30</f>
        <v>10233</v>
      </c>
      <c r="C31" s="32">
        <f t="shared" si="4"/>
        <v>70</v>
      </c>
      <c r="D31" s="111">
        <f t="shared" si="4"/>
        <v>1180</v>
      </c>
      <c r="E31" s="111">
        <f t="shared" si="4"/>
        <v>44</v>
      </c>
      <c r="F31" s="32">
        <f t="shared" si="4"/>
        <v>1067</v>
      </c>
      <c r="G31" s="32">
        <f t="shared" si="4"/>
        <v>78</v>
      </c>
      <c r="H31" s="32">
        <f t="shared" si="4"/>
        <v>77</v>
      </c>
      <c r="I31" s="32">
        <f t="shared" si="4"/>
        <v>194</v>
      </c>
      <c r="J31" s="32">
        <f t="shared" si="4"/>
        <v>511</v>
      </c>
      <c r="K31" s="32">
        <f t="shared" si="4"/>
        <v>298</v>
      </c>
      <c r="L31" s="78">
        <f t="shared" si="4"/>
        <v>16</v>
      </c>
      <c r="M31" s="32">
        <f t="shared" si="4"/>
        <v>1096</v>
      </c>
      <c r="N31" s="59"/>
    </row>
    <row r="32" spans="1:5" ht="15.75" thickBot="1">
      <c r="A32" s="41" t="s">
        <v>21</v>
      </c>
      <c r="B32" s="33">
        <v>34</v>
      </c>
      <c r="C32" s="34" t="s">
        <v>22</v>
      </c>
      <c r="D32" s="35"/>
      <c r="E32" s="35"/>
    </row>
    <row r="33" spans="1:5" ht="14.25" customHeight="1" thickBot="1">
      <c r="A33" s="41" t="s">
        <v>61</v>
      </c>
      <c r="B33" s="33">
        <v>5</v>
      </c>
      <c r="C33" s="63"/>
      <c r="D33" s="35"/>
      <c r="E33" s="35"/>
    </row>
    <row r="34" spans="1:13" ht="13.5" customHeight="1" thickBot="1">
      <c r="A34" s="41" t="s">
        <v>23</v>
      </c>
      <c r="B34" s="33">
        <v>65</v>
      </c>
      <c r="C34" s="127"/>
      <c r="D34" s="128"/>
      <c r="E34" s="129"/>
      <c r="F34" s="165" t="s">
        <v>30</v>
      </c>
      <c r="G34" s="166"/>
      <c r="H34" s="166"/>
      <c r="I34" s="166"/>
      <c r="J34" s="167"/>
      <c r="K34" s="130" t="s">
        <v>53</v>
      </c>
      <c r="L34" s="133"/>
      <c r="M34" s="134"/>
    </row>
    <row r="35" spans="1:13" ht="15.75" customHeight="1" thickBot="1">
      <c r="A35" s="41" t="s">
        <v>24</v>
      </c>
      <c r="B35" s="33">
        <v>895</v>
      </c>
      <c r="C35" s="55"/>
      <c r="D35" s="112"/>
      <c r="E35" s="113"/>
      <c r="F35" s="140" t="s">
        <v>36</v>
      </c>
      <c r="G35" s="141"/>
      <c r="H35" s="141"/>
      <c r="I35" s="142"/>
      <c r="J35" s="44">
        <v>7</v>
      </c>
      <c r="K35" s="50" t="s">
        <v>43</v>
      </c>
      <c r="L35" s="143" t="s">
        <v>44</v>
      </c>
      <c r="M35" s="144"/>
    </row>
    <row r="36" spans="1:13" ht="15.75" thickBot="1">
      <c r="A36" s="42" t="s">
        <v>25</v>
      </c>
      <c r="B36" s="58">
        <v>201</v>
      </c>
      <c r="C36" s="56">
        <f>B35+B36</f>
        <v>1096</v>
      </c>
      <c r="F36" s="135" t="s">
        <v>40</v>
      </c>
      <c r="G36" s="136"/>
      <c r="H36" s="136"/>
      <c r="I36" s="137"/>
      <c r="J36" s="45">
        <v>470</v>
      </c>
      <c r="K36" s="51"/>
      <c r="L36" s="125" t="s">
        <v>45</v>
      </c>
      <c r="M36" s="126"/>
    </row>
    <row r="37" spans="1:13" ht="15">
      <c r="A37" s="114"/>
      <c r="B37" s="115"/>
      <c r="C37" s="115"/>
      <c r="F37" s="135" t="s">
        <v>72</v>
      </c>
      <c r="G37" s="136"/>
      <c r="H37" s="136"/>
      <c r="I37" s="137"/>
      <c r="J37" s="45">
        <v>24</v>
      </c>
      <c r="K37" s="50" t="s">
        <v>46</v>
      </c>
      <c r="L37" s="123" t="s">
        <v>47</v>
      </c>
      <c r="M37" s="124"/>
    </row>
    <row r="38" spans="6:13" ht="14.25" customHeight="1" thickBot="1">
      <c r="F38" s="135" t="s">
        <v>31</v>
      </c>
      <c r="G38" s="136"/>
      <c r="H38" s="136"/>
      <c r="I38" s="137"/>
      <c r="J38" s="45">
        <v>8</v>
      </c>
      <c r="K38" s="51"/>
      <c r="L38" s="138" t="s">
        <v>44</v>
      </c>
      <c r="M38" s="139"/>
    </row>
    <row r="39" spans="1:13" ht="15" customHeight="1" thickBot="1">
      <c r="A39" s="38" t="s">
        <v>71</v>
      </c>
      <c r="F39" s="135" t="s">
        <v>32</v>
      </c>
      <c r="G39" s="136"/>
      <c r="H39" s="136"/>
      <c r="I39" s="137"/>
      <c r="J39" s="45">
        <v>2</v>
      </c>
      <c r="K39" s="52" t="s">
        <v>48</v>
      </c>
      <c r="L39" s="92" t="s">
        <v>49</v>
      </c>
      <c r="M39" s="93"/>
    </row>
    <row r="40" spans="1:13" ht="15" customHeight="1" thickBot="1">
      <c r="A40" s="38" t="s">
        <v>41</v>
      </c>
      <c r="F40" s="118" t="s">
        <v>34</v>
      </c>
      <c r="G40" s="119"/>
      <c r="H40" s="119"/>
      <c r="I40" s="120"/>
      <c r="J40" s="46">
        <v>10</v>
      </c>
      <c r="K40" s="50" t="s">
        <v>50</v>
      </c>
      <c r="L40" s="123" t="s">
        <v>51</v>
      </c>
      <c r="M40" s="124"/>
    </row>
    <row r="41" spans="1:13" ht="15.75" customHeight="1" thickBot="1">
      <c r="A41" s="38" t="s">
        <v>42</v>
      </c>
      <c r="F41" s="121" t="s">
        <v>33</v>
      </c>
      <c r="G41" s="122"/>
      <c r="H41" s="122"/>
      <c r="I41" s="122"/>
      <c r="J41" s="49">
        <f>SUM(J35:J40)</f>
        <v>521</v>
      </c>
      <c r="K41" s="53"/>
      <c r="L41" s="125" t="s">
        <v>52</v>
      </c>
      <c r="M41" s="126"/>
    </row>
  </sheetData>
  <mergeCells count="26">
    <mergeCell ref="L40:M40"/>
    <mergeCell ref="F38:I38"/>
    <mergeCell ref="L38:M38"/>
    <mergeCell ref="F39:I39"/>
    <mergeCell ref="A14:M14"/>
    <mergeCell ref="A18:M18"/>
    <mergeCell ref="F35:I35"/>
    <mergeCell ref="L35:M35"/>
    <mergeCell ref="A1:M1"/>
    <mergeCell ref="A2:M2"/>
    <mergeCell ref="A3:M3"/>
    <mergeCell ref="A4:A5"/>
    <mergeCell ref="B4:C4"/>
    <mergeCell ref="D4:E4"/>
    <mergeCell ref="F4:G4"/>
    <mergeCell ref="H4:M4"/>
    <mergeCell ref="F41:I41"/>
    <mergeCell ref="L41:M41"/>
    <mergeCell ref="C34:E34"/>
    <mergeCell ref="F34:J34"/>
    <mergeCell ref="K34:M34"/>
    <mergeCell ref="F40:I40"/>
    <mergeCell ref="F36:I36"/>
    <mergeCell ref="L36:M36"/>
    <mergeCell ref="F37:I37"/>
    <mergeCell ref="L37:M37"/>
  </mergeCells>
  <printOptions/>
  <pageMargins left="0.44" right="0.17" top="0.27" bottom="0.24" header="0.17" footer="0.17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I26" sqref="I2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5.75" thickBo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 thickBot="1">
      <c r="A3" s="151" t="s">
        <v>75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40" customFormat="1" ht="35.25" customHeight="1" thickBot="1">
      <c r="A4" s="154" t="s">
        <v>2</v>
      </c>
      <c r="B4" s="156" t="s">
        <v>58</v>
      </c>
      <c r="C4" s="157"/>
      <c r="D4" s="158" t="s">
        <v>38</v>
      </c>
      <c r="E4" s="159"/>
      <c r="F4" s="160" t="s">
        <v>3</v>
      </c>
      <c r="G4" s="161"/>
      <c r="H4" s="162" t="s">
        <v>35</v>
      </c>
      <c r="I4" s="163"/>
      <c r="J4" s="163"/>
      <c r="K4" s="163"/>
      <c r="L4" s="163"/>
      <c r="M4" s="164"/>
    </row>
    <row r="5" spans="1:13" s="39" customFormat="1" ht="39" thickBot="1">
      <c r="A5" s="155"/>
      <c r="B5" s="67" t="s">
        <v>4</v>
      </c>
      <c r="C5" s="68" t="s">
        <v>5</v>
      </c>
      <c r="D5" s="94" t="s">
        <v>4</v>
      </c>
      <c r="E5" s="95" t="s">
        <v>6</v>
      </c>
      <c r="F5" s="91" t="s">
        <v>66</v>
      </c>
      <c r="G5" s="69" t="s">
        <v>54</v>
      </c>
      <c r="H5" s="70" t="s">
        <v>27</v>
      </c>
      <c r="I5" s="67" t="s">
        <v>28</v>
      </c>
      <c r="J5" s="71" t="s">
        <v>29</v>
      </c>
      <c r="K5" s="67" t="s">
        <v>7</v>
      </c>
      <c r="L5" s="71" t="s">
        <v>8</v>
      </c>
      <c r="M5" s="72" t="s">
        <v>9</v>
      </c>
    </row>
    <row r="6" spans="1:14" s="2" customFormat="1" ht="15">
      <c r="A6" s="48" t="s">
        <v>69</v>
      </c>
      <c r="B6" s="73">
        <v>3149</v>
      </c>
      <c r="C6" s="73">
        <v>19</v>
      </c>
      <c r="D6" s="96">
        <v>409</v>
      </c>
      <c r="E6" s="96">
        <v>18</v>
      </c>
      <c r="F6" s="64">
        <v>167</v>
      </c>
      <c r="G6" s="65">
        <v>5</v>
      </c>
      <c r="H6" s="66">
        <v>21</v>
      </c>
      <c r="I6" s="64">
        <v>92</v>
      </c>
      <c r="J6" s="64">
        <v>234</v>
      </c>
      <c r="K6" s="64">
        <v>124</v>
      </c>
      <c r="L6" s="79">
        <v>5</v>
      </c>
      <c r="M6" s="81">
        <f aca="true" t="shared" si="0" ref="M6:M11">SUM(H6:L6)</f>
        <v>476</v>
      </c>
      <c r="N6" s="54"/>
    </row>
    <row r="7" spans="1:14" s="2" customFormat="1" ht="15">
      <c r="A7" s="4" t="s">
        <v>10</v>
      </c>
      <c r="B7" s="74">
        <v>2036</v>
      </c>
      <c r="C7" s="74">
        <v>13</v>
      </c>
      <c r="D7" s="97">
        <v>84</v>
      </c>
      <c r="E7" s="97">
        <v>4</v>
      </c>
      <c r="F7" s="5">
        <v>88</v>
      </c>
      <c r="G7" s="5">
        <f>1+4</f>
        <v>5</v>
      </c>
      <c r="H7" s="6">
        <v>21</v>
      </c>
      <c r="I7" s="5">
        <v>47</v>
      </c>
      <c r="J7" s="5">
        <v>74</v>
      </c>
      <c r="K7" s="5">
        <v>23</v>
      </c>
      <c r="L7" s="80">
        <v>1</v>
      </c>
      <c r="M7" s="82">
        <f t="shared" si="0"/>
        <v>166</v>
      </c>
      <c r="N7" s="54"/>
    </row>
    <row r="8" spans="1:14" ht="17.25">
      <c r="A8" s="7" t="s">
        <v>60</v>
      </c>
      <c r="B8" s="74">
        <v>1387</v>
      </c>
      <c r="C8" s="74">
        <v>9</v>
      </c>
      <c r="D8" s="97">
        <v>37</v>
      </c>
      <c r="E8" s="97">
        <v>1</v>
      </c>
      <c r="F8" s="5">
        <v>48</v>
      </c>
      <c r="G8" s="5">
        <v>2</v>
      </c>
      <c r="H8" s="6">
        <v>4</v>
      </c>
      <c r="I8" s="5">
        <v>18</v>
      </c>
      <c r="J8" s="5">
        <v>58</v>
      </c>
      <c r="K8" s="5">
        <v>14</v>
      </c>
      <c r="L8" s="80">
        <v>0</v>
      </c>
      <c r="M8" s="82">
        <f t="shared" si="0"/>
        <v>94</v>
      </c>
      <c r="N8" s="36"/>
    </row>
    <row r="9" spans="1:14" s="2" customFormat="1" ht="15">
      <c r="A9" s="8" t="s">
        <v>11</v>
      </c>
      <c r="B9" s="74">
        <v>1819</v>
      </c>
      <c r="C9" s="74">
        <v>13</v>
      </c>
      <c r="D9" s="97">
        <v>146</v>
      </c>
      <c r="E9" s="97">
        <v>5</v>
      </c>
      <c r="F9" s="5">
        <v>107</v>
      </c>
      <c r="G9" s="5">
        <f>1+4</f>
        <v>5</v>
      </c>
      <c r="H9" s="6">
        <v>6</v>
      </c>
      <c r="I9" s="5">
        <v>17</v>
      </c>
      <c r="J9" s="5">
        <v>54</v>
      </c>
      <c r="K9" s="5">
        <v>67</v>
      </c>
      <c r="L9" s="80">
        <v>6</v>
      </c>
      <c r="M9" s="82">
        <f t="shared" si="0"/>
        <v>150</v>
      </c>
      <c r="N9" s="54"/>
    </row>
    <row r="10" spans="1:14" s="2" customFormat="1" ht="15">
      <c r="A10" s="8" t="s">
        <v>12</v>
      </c>
      <c r="B10" s="74">
        <v>1547</v>
      </c>
      <c r="C10" s="74">
        <v>11</v>
      </c>
      <c r="D10" s="97">
        <v>208</v>
      </c>
      <c r="E10" s="97">
        <v>6</v>
      </c>
      <c r="F10" s="5">
        <v>84</v>
      </c>
      <c r="G10" s="5">
        <f>1+2</f>
        <v>3</v>
      </c>
      <c r="H10" s="6">
        <v>11</v>
      </c>
      <c r="I10" s="5">
        <v>11</v>
      </c>
      <c r="J10" s="5">
        <v>69</v>
      </c>
      <c r="K10" s="5">
        <v>62</v>
      </c>
      <c r="L10" s="80">
        <v>3</v>
      </c>
      <c r="M10" s="82">
        <f t="shared" si="0"/>
        <v>156</v>
      </c>
      <c r="N10" s="54"/>
    </row>
    <row r="11" spans="1:13" s="2" customFormat="1" ht="15">
      <c r="A11" s="8" t="s">
        <v>13</v>
      </c>
      <c r="B11" s="74" t="s">
        <v>14</v>
      </c>
      <c r="C11" s="74" t="s">
        <v>14</v>
      </c>
      <c r="D11" s="97" t="s">
        <v>14</v>
      </c>
      <c r="E11" s="97" t="s">
        <v>14</v>
      </c>
      <c r="F11" s="5">
        <v>102</v>
      </c>
      <c r="G11" s="5">
        <v>16</v>
      </c>
      <c r="H11" s="6"/>
      <c r="I11" s="5" t="s">
        <v>14</v>
      </c>
      <c r="J11" s="5" t="s">
        <v>14</v>
      </c>
      <c r="K11" s="5" t="s">
        <v>14</v>
      </c>
      <c r="L11" s="80" t="s">
        <v>14</v>
      </c>
      <c r="M11" s="82">
        <f t="shared" si="0"/>
        <v>0</v>
      </c>
    </row>
    <row r="12" spans="1:14" s="2" customFormat="1" ht="27.75" customHeight="1" thickBot="1">
      <c r="A12" s="47" t="s">
        <v>70</v>
      </c>
      <c r="B12" s="84" t="s">
        <v>14</v>
      </c>
      <c r="C12" s="84" t="s">
        <v>14</v>
      </c>
      <c r="D12" s="98"/>
      <c r="E12" s="99"/>
      <c r="F12" s="85">
        <f>461+7</f>
        <v>468</v>
      </c>
      <c r="G12" s="85">
        <f>8+10+3+24</f>
        <v>45</v>
      </c>
      <c r="H12" s="86"/>
      <c r="I12" s="87"/>
      <c r="J12" s="87" t="s">
        <v>14</v>
      </c>
      <c r="K12" s="87" t="s">
        <v>14</v>
      </c>
      <c r="L12" s="88" t="s">
        <v>14</v>
      </c>
      <c r="M12" s="83">
        <v>0</v>
      </c>
      <c r="N12" s="9"/>
    </row>
    <row r="13" spans="1:15" s="11" customFormat="1" ht="22.5" customHeight="1" thickBot="1">
      <c r="A13" s="10" t="s">
        <v>15</v>
      </c>
      <c r="B13" s="3">
        <f aca="true" t="shared" si="1" ref="B13:M13">SUM(B6:B12)</f>
        <v>9938</v>
      </c>
      <c r="C13" s="3">
        <f t="shared" si="1"/>
        <v>65</v>
      </c>
      <c r="D13" s="100">
        <f>SUM(D6:D12)</f>
        <v>884</v>
      </c>
      <c r="E13" s="101">
        <f>SUM(E6:E12)</f>
        <v>34</v>
      </c>
      <c r="F13" s="3">
        <f t="shared" si="1"/>
        <v>1064</v>
      </c>
      <c r="G13" s="3">
        <f t="shared" si="1"/>
        <v>81</v>
      </c>
      <c r="H13" s="3">
        <f t="shared" si="1"/>
        <v>63</v>
      </c>
      <c r="I13" s="3">
        <f t="shared" si="1"/>
        <v>185</v>
      </c>
      <c r="J13" s="89">
        <f t="shared" si="1"/>
        <v>489</v>
      </c>
      <c r="K13" s="3">
        <f t="shared" si="1"/>
        <v>290</v>
      </c>
      <c r="L13" s="90">
        <f t="shared" si="1"/>
        <v>15</v>
      </c>
      <c r="M13" s="3">
        <f t="shared" si="1"/>
        <v>1042</v>
      </c>
      <c r="O13" s="57"/>
    </row>
    <row r="14" spans="1:13" s="2" customFormat="1" ht="15.75" thickBot="1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</row>
    <row r="15" spans="1:13" ht="15">
      <c r="A15" s="12" t="s">
        <v>17</v>
      </c>
      <c r="B15" s="75">
        <v>85</v>
      </c>
      <c r="C15" s="75">
        <v>1</v>
      </c>
      <c r="D15" s="102" t="s">
        <v>14</v>
      </c>
      <c r="E15" s="103" t="s">
        <v>14</v>
      </c>
      <c r="F15" s="13" t="s">
        <v>14</v>
      </c>
      <c r="G15" s="13" t="s">
        <v>14</v>
      </c>
      <c r="H15" s="14" t="s">
        <v>14</v>
      </c>
      <c r="I15" s="13" t="s">
        <v>14</v>
      </c>
      <c r="J15" s="13" t="s">
        <v>14</v>
      </c>
      <c r="K15" s="13" t="s">
        <v>14</v>
      </c>
      <c r="L15" s="15" t="s">
        <v>14</v>
      </c>
      <c r="M15" s="16" t="s">
        <v>14</v>
      </c>
    </row>
    <row r="16" spans="1:13" ht="26.25" thickBot="1">
      <c r="A16" s="47" t="s">
        <v>74</v>
      </c>
      <c r="B16" s="76">
        <v>210</v>
      </c>
      <c r="C16" s="76">
        <v>4</v>
      </c>
      <c r="D16" s="104" t="s">
        <v>14</v>
      </c>
      <c r="E16" s="105" t="s">
        <v>14</v>
      </c>
      <c r="F16" s="21" t="s">
        <v>14</v>
      </c>
      <c r="G16" s="21" t="s">
        <v>14</v>
      </c>
      <c r="H16" s="22" t="s">
        <v>14</v>
      </c>
      <c r="I16" s="21" t="s">
        <v>14</v>
      </c>
      <c r="J16" s="21" t="s">
        <v>14</v>
      </c>
      <c r="K16" s="21" t="s">
        <v>14</v>
      </c>
      <c r="L16" s="23" t="s">
        <v>14</v>
      </c>
      <c r="M16" s="24" t="s">
        <v>14</v>
      </c>
    </row>
    <row r="17" spans="1:13" s="28" customFormat="1" ht="15.75" thickBot="1">
      <c r="A17" s="10" t="s">
        <v>15</v>
      </c>
      <c r="B17" s="25">
        <f aca="true" t="shared" si="2" ref="B17:M17">SUM(B15:B16)</f>
        <v>295</v>
      </c>
      <c r="C17" s="26">
        <f t="shared" si="2"/>
        <v>5</v>
      </c>
      <c r="D17" s="106">
        <f>SUM(D15:D16)</f>
        <v>0</v>
      </c>
      <c r="E17" s="107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48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 ht="15">
      <c r="A19" s="77" t="s">
        <v>19</v>
      </c>
      <c r="B19" s="17" t="s">
        <v>14</v>
      </c>
      <c r="C19" s="17" t="s">
        <v>14</v>
      </c>
      <c r="D19" s="108">
        <v>75</v>
      </c>
      <c r="E19" s="109">
        <v>1</v>
      </c>
      <c r="F19" s="17" t="s">
        <v>14</v>
      </c>
      <c r="G19" s="17" t="s">
        <v>14</v>
      </c>
      <c r="H19" s="18" t="s">
        <v>14</v>
      </c>
      <c r="I19" s="17" t="s">
        <v>14</v>
      </c>
      <c r="J19" s="17" t="s">
        <v>14</v>
      </c>
      <c r="K19" s="17" t="s">
        <v>14</v>
      </c>
      <c r="L19" s="19" t="s">
        <v>14</v>
      </c>
      <c r="M19" s="29" t="s">
        <v>14</v>
      </c>
    </row>
    <row r="20" spans="1:13" ht="15">
      <c r="A20" s="77" t="s">
        <v>20</v>
      </c>
      <c r="B20" s="21" t="s">
        <v>14</v>
      </c>
      <c r="C20" s="21" t="s">
        <v>14</v>
      </c>
      <c r="D20" s="104">
        <v>44</v>
      </c>
      <c r="E20" s="104">
        <v>1</v>
      </c>
      <c r="F20" s="21" t="s">
        <v>14</v>
      </c>
      <c r="G20" s="21" t="s">
        <v>14</v>
      </c>
      <c r="H20" s="22" t="s">
        <v>14</v>
      </c>
      <c r="I20" s="21" t="s">
        <v>14</v>
      </c>
      <c r="J20" s="21" t="s">
        <v>14</v>
      </c>
      <c r="K20" s="21" t="s">
        <v>14</v>
      </c>
      <c r="L20" s="23" t="s">
        <v>14</v>
      </c>
      <c r="M20" s="20" t="s">
        <v>14</v>
      </c>
    </row>
    <row r="21" spans="1:13" ht="15">
      <c r="A21" s="77" t="s">
        <v>65</v>
      </c>
      <c r="B21" s="21"/>
      <c r="C21" s="21"/>
      <c r="D21" s="104">
        <v>11</v>
      </c>
      <c r="E21" s="105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7" t="s">
        <v>57</v>
      </c>
      <c r="B22" s="17" t="s">
        <v>14</v>
      </c>
      <c r="C22" s="17" t="s">
        <v>14</v>
      </c>
      <c r="D22" s="108">
        <v>58</v>
      </c>
      <c r="E22" s="109">
        <v>1</v>
      </c>
      <c r="F22" s="17" t="s">
        <v>14</v>
      </c>
      <c r="G22" s="17" t="s">
        <v>14</v>
      </c>
      <c r="H22" s="18" t="s">
        <v>14</v>
      </c>
      <c r="I22" s="17" t="s">
        <v>14</v>
      </c>
      <c r="J22" s="17" t="s">
        <v>14</v>
      </c>
      <c r="K22" s="17" t="s">
        <v>14</v>
      </c>
      <c r="L22" s="19" t="s">
        <v>14</v>
      </c>
      <c r="M22" s="20" t="s">
        <v>14</v>
      </c>
    </row>
    <row r="23" spans="1:13" ht="15">
      <c r="A23" s="77" t="s">
        <v>56</v>
      </c>
      <c r="B23" s="17" t="s">
        <v>14</v>
      </c>
      <c r="C23" s="17" t="s">
        <v>14</v>
      </c>
      <c r="D23" s="108">
        <v>15</v>
      </c>
      <c r="E23" s="108">
        <v>1</v>
      </c>
      <c r="F23" s="17">
        <v>0</v>
      </c>
      <c r="G23" s="17">
        <v>0</v>
      </c>
      <c r="H23" s="18">
        <v>0</v>
      </c>
      <c r="I23" s="17">
        <v>0</v>
      </c>
      <c r="J23" s="17">
        <v>0</v>
      </c>
      <c r="K23" s="17">
        <v>0</v>
      </c>
      <c r="L23" s="19">
        <v>0</v>
      </c>
      <c r="M23" s="20">
        <v>0</v>
      </c>
    </row>
    <row r="24" spans="1:13" ht="25.5">
      <c r="A24" s="77" t="s">
        <v>63</v>
      </c>
      <c r="B24" s="17" t="s">
        <v>14</v>
      </c>
      <c r="C24" s="17" t="s">
        <v>14</v>
      </c>
      <c r="D24" s="104">
        <v>21</v>
      </c>
      <c r="E24" s="104">
        <v>1</v>
      </c>
      <c r="F24" s="21" t="s">
        <v>14</v>
      </c>
      <c r="G24" s="21" t="s">
        <v>14</v>
      </c>
      <c r="H24" s="22" t="s">
        <v>14</v>
      </c>
      <c r="I24" s="21" t="s">
        <v>14</v>
      </c>
      <c r="J24" s="21" t="s">
        <v>14</v>
      </c>
      <c r="K24" s="21" t="s">
        <v>14</v>
      </c>
      <c r="L24" s="23" t="s">
        <v>14</v>
      </c>
      <c r="M24" s="20" t="s">
        <v>14</v>
      </c>
    </row>
    <row r="25" spans="1:13" ht="15">
      <c r="A25" s="77" t="s">
        <v>26</v>
      </c>
      <c r="B25" s="17" t="s">
        <v>14</v>
      </c>
      <c r="C25" s="17" t="s">
        <v>14</v>
      </c>
      <c r="D25" s="108">
        <v>26</v>
      </c>
      <c r="E25" s="108">
        <v>1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9">
        <v>0</v>
      </c>
      <c r="M25" s="20">
        <v>0</v>
      </c>
    </row>
    <row r="26" spans="1:13" ht="15.75" thickBot="1">
      <c r="A26" s="43" t="s">
        <v>55</v>
      </c>
      <c r="B26" s="17" t="s">
        <v>14</v>
      </c>
      <c r="C26" s="17" t="s">
        <v>14</v>
      </c>
      <c r="D26" s="104">
        <v>24</v>
      </c>
      <c r="E26" s="104">
        <v>1</v>
      </c>
      <c r="F26" s="21">
        <v>0</v>
      </c>
      <c r="G26" s="21">
        <v>0</v>
      </c>
      <c r="H26" s="22">
        <v>0</v>
      </c>
      <c r="I26" s="21">
        <v>0</v>
      </c>
      <c r="J26" s="21">
        <v>0</v>
      </c>
      <c r="K26" s="21">
        <v>0</v>
      </c>
      <c r="L26" s="23">
        <v>0</v>
      </c>
      <c r="M26" s="24">
        <v>0</v>
      </c>
    </row>
    <row r="27" spans="1:13" s="28" customFormat="1" ht="15.75" thickBot="1">
      <c r="A27" s="30" t="s">
        <v>15</v>
      </c>
      <c r="B27" s="60">
        <f>SUM(B19:B24)</f>
        <v>0</v>
      </c>
      <c r="C27" s="61">
        <f>SUM(C19:C24)</f>
        <v>0</v>
      </c>
      <c r="D27" s="110">
        <f>SUM(D19:D26)</f>
        <v>274</v>
      </c>
      <c r="E27" s="110">
        <f>SUM(E19:E26)</f>
        <v>8</v>
      </c>
      <c r="F27" s="61">
        <f aca="true" t="shared" si="3" ref="F27:M27">SUM(F19:F24)</f>
        <v>0</v>
      </c>
      <c r="G27" s="61">
        <f t="shared" si="3"/>
        <v>0</v>
      </c>
      <c r="H27" s="62">
        <f t="shared" si="3"/>
        <v>0</v>
      </c>
      <c r="I27" s="61">
        <f t="shared" si="3"/>
        <v>0</v>
      </c>
      <c r="J27" s="62">
        <f t="shared" si="3"/>
        <v>0</v>
      </c>
      <c r="K27" s="61">
        <f t="shared" si="3"/>
        <v>0</v>
      </c>
      <c r="L27" s="62">
        <f t="shared" si="3"/>
        <v>0</v>
      </c>
      <c r="M27" s="61">
        <f t="shared" si="3"/>
        <v>0</v>
      </c>
    </row>
    <row r="28" spans="1:14" ht="15.75" thickBot="1">
      <c r="A28" s="31" t="s">
        <v>9</v>
      </c>
      <c r="B28" s="32">
        <f aca="true" t="shared" si="4" ref="B28:M28">B13+B17+B27</f>
        <v>10233</v>
      </c>
      <c r="C28" s="32">
        <f t="shared" si="4"/>
        <v>70</v>
      </c>
      <c r="D28" s="111">
        <f t="shared" si="4"/>
        <v>1158</v>
      </c>
      <c r="E28" s="111">
        <f t="shared" si="4"/>
        <v>42</v>
      </c>
      <c r="F28" s="32">
        <f t="shared" si="4"/>
        <v>1064</v>
      </c>
      <c r="G28" s="32">
        <f t="shared" si="4"/>
        <v>81</v>
      </c>
      <c r="H28" s="32">
        <f t="shared" si="4"/>
        <v>63</v>
      </c>
      <c r="I28" s="32">
        <f t="shared" si="4"/>
        <v>185</v>
      </c>
      <c r="J28" s="32">
        <f t="shared" si="4"/>
        <v>489</v>
      </c>
      <c r="K28" s="32">
        <f t="shared" si="4"/>
        <v>290</v>
      </c>
      <c r="L28" s="78">
        <f t="shared" si="4"/>
        <v>15</v>
      </c>
      <c r="M28" s="32">
        <f t="shared" si="4"/>
        <v>1042</v>
      </c>
      <c r="N28" s="59"/>
    </row>
    <row r="29" spans="1:5" ht="15.75" thickBot="1">
      <c r="A29" s="41" t="s">
        <v>21</v>
      </c>
      <c r="B29" s="33">
        <v>34</v>
      </c>
      <c r="C29" s="34" t="s">
        <v>22</v>
      </c>
      <c r="D29" s="35"/>
      <c r="E29" s="35"/>
    </row>
    <row r="30" spans="1:5" ht="14.25" customHeight="1" thickBot="1">
      <c r="A30" s="41" t="s">
        <v>61</v>
      </c>
      <c r="B30" s="33">
        <v>5</v>
      </c>
      <c r="C30" s="63"/>
      <c r="D30" s="35"/>
      <c r="E30" s="35"/>
    </row>
    <row r="31" spans="1:13" ht="13.5" customHeight="1" thickBot="1">
      <c r="A31" s="41" t="s">
        <v>23</v>
      </c>
      <c r="B31" s="33">
        <v>65</v>
      </c>
      <c r="C31" s="127"/>
      <c r="D31" s="128"/>
      <c r="E31" s="129"/>
      <c r="F31" s="165" t="s">
        <v>30</v>
      </c>
      <c r="G31" s="166"/>
      <c r="H31" s="166"/>
      <c r="I31" s="166"/>
      <c r="J31" s="167"/>
      <c r="K31" s="130" t="s">
        <v>53</v>
      </c>
      <c r="L31" s="133"/>
      <c r="M31" s="134"/>
    </row>
    <row r="32" spans="1:13" ht="15.75" customHeight="1" thickBot="1">
      <c r="A32" s="41" t="s">
        <v>24</v>
      </c>
      <c r="B32" s="33">
        <v>899</v>
      </c>
      <c r="C32" s="55"/>
      <c r="D32" s="112"/>
      <c r="E32" s="113"/>
      <c r="F32" s="140" t="s">
        <v>36</v>
      </c>
      <c r="G32" s="141"/>
      <c r="H32" s="141"/>
      <c r="I32" s="142"/>
      <c r="J32" s="44">
        <v>7</v>
      </c>
      <c r="K32" s="50" t="s">
        <v>43</v>
      </c>
      <c r="L32" s="143" t="s">
        <v>44</v>
      </c>
      <c r="M32" s="144"/>
    </row>
    <row r="33" spans="1:13" ht="15.75" thickBot="1">
      <c r="A33" s="42" t="s">
        <v>25</v>
      </c>
      <c r="B33" s="58">
        <v>143</v>
      </c>
      <c r="C33" s="56">
        <f>B32+B33</f>
        <v>1042</v>
      </c>
      <c r="F33" s="135" t="s">
        <v>40</v>
      </c>
      <c r="G33" s="136"/>
      <c r="H33" s="136"/>
      <c r="I33" s="137"/>
      <c r="J33" s="45">
        <v>461</v>
      </c>
      <c r="K33" s="51"/>
      <c r="L33" s="125" t="s">
        <v>45</v>
      </c>
      <c r="M33" s="126"/>
    </row>
    <row r="34" spans="1:13" ht="15">
      <c r="A34" s="114"/>
      <c r="B34" s="115"/>
      <c r="C34" s="115"/>
      <c r="F34" s="135" t="s">
        <v>72</v>
      </c>
      <c r="G34" s="136"/>
      <c r="H34" s="136"/>
      <c r="I34" s="137"/>
      <c r="J34" s="45">
        <v>24</v>
      </c>
      <c r="K34" s="50" t="s">
        <v>46</v>
      </c>
      <c r="L34" s="123" t="s">
        <v>47</v>
      </c>
      <c r="M34" s="124"/>
    </row>
    <row r="35" spans="6:13" ht="14.25" customHeight="1" thickBot="1">
      <c r="F35" s="135" t="s">
        <v>31</v>
      </c>
      <c r="G35" s="136"/>
      <c r="H35" s="136"/>
      <c r="I35" s="137"/>
      <c r="J35" s="45">
        <v>8</v>
      </c>
      <c r="K35" s="51"/>
      <c r="L35" s="138" t="s">
        <v>44</v>
      </c>
      <c r="M35" s="139"/>
    </row>
    <row r="36" spans="1:13" ht="15" customHeight="1" thickBot="1">
      <c r="A36" s="38" t="s">
        <v>71</v>
      </c>
      <c r="F36" s="135" t="s">
        <v>32</v>
      </c>
      <c r="G36" s="136"/>
      <c r="H36" s="136"/>
      <c r="I36" s="137"/>
      <c r="J36" s="45">
        <v>3</v>
      </c>
      <c r="K36" s="52" t="s">
        <v>48</v>
      </c>
      <c r="L36" s="92" t="s">
        <v>49</v>
      </c>
      <c r="M36" s="93"/>
    </row>
    <row r="37" spans="1:13" ht="15" customHeight="1" thickBot="1">
      <c r="A37" s="38" t="s">
        <v>41</v>
      </c>
      <c r="F37" s="118" t="s">
        <v>34</v>
      </c>
      <c r="G37" s="119"/>
      <c r="H37" s="119"/>
      <c r="I37" s="120"/>
      <c r="J37" s="46">
        <v>10</v>
      </c>
      <c r="K37" s="50" t="s">
        <v>50</v>
      </c>
      <c r="L37" s="123" t="s">
        <v>51</v>
      </c>
      <c r="M37" s="124"/>
    </row>
    <row r="38" spans="1:13" ht="15.75" customHeight="1" thickBot="1">
      <c r="A38" s="38" t="s">
        <v>42</v>
      </c>
      <c r="F38" s="121" t="s">
        <v>33</v>
      </c>
      <c r="G38" s="122"/>
      <c r="H38" s="122"/>
      <c r="I38" s="122"/>
      <c r="J38" s="49">
        <f>SUM(J32:J37)</f>
        <v>513</v>
      </c>
      <c r="K38" s="53"/>
      <c r="L38" s="125" t="s">
        <v>52</v>
      </c>
      <c r="M38" s="126"/>
    </row>
  </sheetData>
  <mergeCells count="26">
    <mergeCell ref="F38:I38"/>
    <mergeCell ref="L38:M38"/>
    <mergeCell ref="C31:E31"/>
    <mergeCell ref="F31:J31"/>
    <mergeCell ref="K31:M31"/>
    <mergeCell ref="F37:I37"/>
    <mergeCell ref="F33:I33"/>
    <mergeCell ref="L33:M33"/>
    <mergeCell ref="F34:I34"/>
    <mergeCell ref="L34:M34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F32:I32"/>
    <mergeCell ref="L32:M32"/>
    <mergeCell ref="L37:M37"/>
    <mergeCell ref="F35:I35"/>
    <mergeCell ref="L35:M35"/>
    <mergeCell ref="F36:I36"/>
  </mergeCells>
  <printOptions/>
  <pageMargins left="0.23" right="0.17" top="0.28" bottom="0.24" header="0.1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..</cp:lastModifiedBy>
  <cp:lastPrinted>2008-01-14T12:50:13Z</cp:lastPrinted>
  <dcterms:created xsi:type="dcterms:W3CDTF">2005-07-28T14:35:18Z</dcterms:created>
  <dcterms:modified xsi:type="dcterms:W3CDTF">2008-01-14T13:05:35Z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-1814587724</vt:i4>
  </property>
  <property fmtid="{D5CDD505-2E9C-101B-9397-08002B2CF9AE}" pid="4" name="_EmailSubje">
    <vt:lpwstr>Atualização Site GPC</vt:lpwstr>
  </property>
  <property fmtid="{D5CDD505-2E9C-101B-9397-08002B2CF9AE}" pid="5" name="_AuthorEma">
    <vt:lpwstr>dircecruz@unioeste.br</vt:lpwstr>
  </property>
  <property fmtid="{D5CDD505-2E9C-101B-9397-08002B2CF9AE}" pid="6" name="_AuthorEmailDisplayNa">
    <vt:lpwstr>Dirce Pereira da Cruz</vt:lpwstr>
  </property>
</Properties>
</file>