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15" activeTab="0"/>
  </bookViews>
  <sheets>
    <sheet name="NOV" sheetId="1" r:id="rId1"/>
    <sheet name="OUT" sheetId="2" r:id="rId2"/>
    <sheet name="SET" sheetId="3" r:id="rId3"/>
    <sheet name="AGO" sheetId="4" r:id="rId4"/>
    <sheet name="JULH" sheetId="5" r:id="rId5"/>
    <sheet name="JUNHO" sheetId="6" r:id="rId6"/>
    <sheet name="MAIO" sheetId="7" r:id="rId7"/>
    <sheet name="ABRIL" sheetId="8" r:id="rId8"/>
    <sheet name="MAR" sheetId="9" r:id="rId9"/>
    <sheet name="fev" sheetId="10" r:id="rId10"/>
    <sheet name="JAN" sheetId="11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<sst xmlns="http://schemas.openxmlformats.org/spreadsheetml/2006/main" count="1674" uniqueCount="93">
  <si>
    <t>GRUPO DE PLANEJAMENTO E CONTROLE - GPC</t>
  </si>
  <si>
    <t>ÁREA DE INFORMAÇÕES</t>
  </si>
  <si>
    <t>UNIDADES</t>
  </si>
  <si>
    <t>GRADUAÇÃO</t>
  </si>
  <si>
    <t>Nº DE TÉCNICO ADMINISTRATIVO</t>
  </si>
  <si>
    <t>Nº DE ALUNOS</t>
  </si>
  <si>
    <t>Nº DE TURMAS</t>
  </si>
  <si>
    <t>Nº DE CURSOS</t>
  </si>
  <si>
    <t>EFETIVOS</t>
  </si>
  <si>
    <t>DOUTORES</t>
  </si>
  <si>
    <t>PÓS-DOUTORES</t>
  </si>
  <si>
    <t>TOTAL</t>
  </si>
  <si>
    <t>Campus de Cascavel</t>
  </si>
  <si>
    <t>Campus de Foz do Iguaçu</t>
  </si>
  <si>
    <t>Campus de Francisco Beltrão</t>
  </si>
  <si>
    <t>Campus de Marechal Cândido Rondon</t>
  </si>
  <si>
    <t>Campus de Toledo</t>
  </si>
  <si>
    <t>Reitoria</t>
  </si>
  <si>
    <t>-</t>
  </si>
  <si>
    <t>,</t>
  </si>
  <si>
    <t>SUB-TOTAL</t>
  </si>
  <si>
    <t xml:space="preserve">EXTENSÃO  </t>
  </si>
  <si>
    <t>Medianeira - Administração</t>
  </si>
  <si>
    <t>MESTRADO DA INSTITUIÇÃO</t>
  </si>
  <si>
    <t>Mestrado em EngªAgrícola (Cascavel)</t>
  </si>
  <si>
    <t>Mestrado em Letras (Cascavel)</t>
  </si>
  <si>
    <t>Mestrado em Economia (Toledo)</t>
  </si>
  <si>
    <t>TOTAL DE CURSOS</t>
  </si>
  <si>
    <t>(Distribuídos nos cinco campi)</t>
  </si>
  <si>
    <t>TOTAL DE TURMAS</t>
  </si>
  <si>
    <t>TOTAL DE DOCENTES EFETIVOS</t>
  </si>
  <si>
    <t>TOTAL DE DOCENTES TEMPORÁRIOS</t>
  </si>
  <si>
    <t>TOTAL DE DOCENTES EM REGIME ESPECIAL</t>
  </si>
  <si>
    <t>Mestrado em Filosofia (Toledo)</t>
  </si>
  <si>
    <t>GRAD.</t>
  </si>
  <si>
    <t>ESP.</t>
  </si>
  <si>
    <t>MEST.</t>
  </si>
  <si>
    <t>DADOS DETALHADOS DOS TÉCNICOS DO HUOP</t>
  </si>
  <si>
    <t>TÉCNICOS TEMPORÁRIOS CLT</t>
  </si>
  <si>
    <t>TÉCNICOS TEMPORÁRIOS CRES</t>
  </si>
  <si>
    <t xml:space="preserve">TOTAL </t>
  </si>
  <si>
    <t>CC´s SEM VINCULO</t>
  </si>
  <si>
    <t>Sta.Helena - Ciências Biológicas (101),Pedagogia (138),Adm.(100) e Ed.Física (76)</t>
  </si>
  <si>
    <t>NÚMERO DE PROFESSORES EFETIVOS E COLABORADORES</t>
  </si>
  <si>
    <t>TÉCNICOS EFETIVOS EM EXERCÍCIO NO HUOP</t>
  </si>
  <si>
    <t>Hospital Universitário - Regidos pela CLT/EFETIVOS E CRES</t>
  </si>
  <si>
    <t>PÓS-GRADUAÇÃO LATO SENSU</t>
  </si>
  <si>
    <t>1 - Os médicos residentes do HUOP estão alocados como alunos de pós-graduação</t>
  </si>
  <si>
    <r>
      <t xml:space="preserve">TÉCNICOS EFETIVOS </t>
    </r>
    <r>
      <rPr>
        <sz val="8"/>
        <rFont val="Arial"/>
        <family val="2"/>
      </rPr>
      <t xml:space="preserve">LOTADOS NO HUOP </t>
    </r>
  </si>
  <si>
    <t>2 - No Campus de Francisco Beltrão está sendo considerado o Curso de</t>
  </si>
  <si>
    <t xml:space="preserve">     Pedagogia do Campo</t>
  </si>
  <si>
    <t>CVEL.</t>
  </si>
  <si>
    <t>PEDAGOGIA D/N</t>
  </si>
  <si>
    <t>CIÊNC.BIOL. D/N</t>
  </si>
  <si>
    <t>BELTRÃO</t>
  </si>
  <si>
    <t>GEOGRAFIA B/L</t>
  </si>
  <si>
    <t>MARECHAL</t>
  </si>
  <si>
    <t>HISTÓRIA D/N</t>
  </si>
  <si>
    <t>TOLEDO</t>
  </si>
  <si>
    <t>FILOSOFIA D/N</t>
  </si>
  <si>
    <t>QUÍMICA D/N/I</t>
  </si>
  <si>
    <t>CURSOS DIURNO E NOTURNO / BACHARELADO E LICENCIATURA</t>
  </si>
  <si>
    <r>
      <t xml:space="preserve">(59 regulares + 5 extensões </t>
    </r>
    <r>
      <rPr>
        <sz val="8"/>
        <rFont val="Arial"/>
        <family val="2"/>
      </rPr>
      <t>considerando Pedagogia do Campo</t>
    </r>
    <r>
      <rPr>
        <sz val="11"/>
        <rFont val="Arial"/>
        <family val="2"/>
      </rPr>
      <t>)</t>
    </r>
  </si>
  <si>
    <t>TEMP.+ CC</t>
  </si>
  <si>
    <t xml:space="preserve">      no Campus de Cascavel (15)</t>
  </si>
  <si>
    <t>Palotina - Administração (31) e Contábeis (42). As 2 turmas terminaram em agosto/2005</t>
  </si>
  <si>
    <t>DADOS SOBRE A UNIOESTE - JANEIRO/2006</t>
  </si>
  <si>
    <t>Mestrado em Engenharia Química (Toledo)</t>
  </si>
  <si>
    <t>Mestrado em História (Marechal)</t>
  </si>
  <si>
    <t>Mestrado em Agronomia (Marechal)</t>
  </si>
  <si>
    <t>DADOS SOBRE A UNIOESTE - FEVEREIRO/2006</t>
  </si>
  <si>
    <t xml:space="preserve">      no Campus de Cascavel (9)</t>
  </si>
  <si>
    <r>
      <t>GRADUAÇÃO</t>
    </r>
    <r>
      <rPr>
        <b/>
        <vertAlign val="superscript"/>
        <sz val="10"/>
        <rFont val="Arial"/>
        <family val="2"/>
      </rPr>
      <t>3</t>
    </r>
  </si>
  <si>
    <t>3 - Os dados referente a Alunos datam do ano de 2005 visto que as matriculas ainda não findaram</t>
  </si>
  <si>
    <t>DADOS SOBRE A UNIOESTE - MARÇO/2006</t>
  </si>
  <si>
    <t xml:space="preserve">      no Campus de Cascavel (16 residentes)</t>
  </si>
  <si>
    <r>
      <t>Campus de Cascavel</t>
    </r>
    <r>
      <rPr>
        <b/>
        <vertAlign val="superscript"/>
        <sz val="11"/>
        <rFont val="Arial"/>
        <family val="2"/>
      </rPr>
      <t>1</t>
    </r>
  </si>
  <si>
    <r>
      <t>Campus de Francisco Beltrão</t>
    </r>
    <r>
      <rPr>
        <b/>
        <vertAlign val="superscript"/>
        <sz val="11"/>
        <rFont val="Arial"/>
        <family val="2"/>
      </rPr>
      <t>2</t>
    </r>
  </si>
  <si>
    <t>Sta.Helena - Ciências Biológicas (91),Pedagogia (84),Adm.(105) e Ed.Física (63)</t>
  </si>
  <si>
    <t>TOTAL DE EXTENSÕES</t>
  </si>
  <si>
    <t>DADOS SOBRE A UNIOESTE - ABRIL/2006</t>
  </si>
  <si>
    <t>DADOS SOBRE A UNIOESTE - MAIO/2006</t>
  </si>
  <si>
    <t>DADOS SOBRE A UNIOESTE - JUNHO/2006</t>
  </si>
  <si>
    <t xml:space="preserve">      no Campus de Cascavel (15 residentes)</t>
  </si>
  <si>
    <t>Mestrado em Desenvolvimento Regional e Agronegócio (Toledo)</t>
  </si>
  <si>
    <t>DADOS SOBRE A UNIOESTE - JULHO/2006</t>
  </si>
  <si>
    <t>DADOS SOBRE A UNIOESTE - AGOSTO/2006</t>
  </si>
  <si>
    <t>Sta.Helena - Ciências Biológicas (90),Pedagogia (84),Adm.(96) e Ed.Física (60)</t>
  </si>
  <si>
    <t>Doutorado em Engenharia Agrícola (Cascavel)</t>
  </si>
  <si>
    <t>DADOS SOBRE A UNIOESTE - SETEMBRO/2006</t>
  </si>
  <si>
    <t>DADOS SOBRE A UNIOESTE - OUTUBRO/2006</t>
  </si>
  <si>
    <t>EFETIVOS EM EXERC.</t>
  </si>
  <si>
    <t>DADOS SOBRE A UNIOESTE - NOVEMBRO/2006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</si>
</sst>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b/>
      <sz val="11"/>
      <name val="Arial"/>
      <family val="2"/>
    </font>
    <font>
      <sz val="11"/>
      <name val="Arial"/>
      <family val="0"/>
    </font>
    <font>
      <sz val="1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justify" vertical="top"/>
    </xf>
    <xf numFmtId="3" fontId="1" fillId="2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/>
    </xf>
    <xf numFmtId="3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justify" vertical="top"/>
    </xf>
    <xf numFmtId="0" fontId="2" fillId="0" borderId="3" xfId="0" applyFont="1" applyBorder="1" applyAlignment="1">
      <alignment horizontal="center" vertical="center"/>
    </xf>
    <xf numFmtId="3" fontId="2" fillId="0" borderId="0" xfId="0" applyNumberFormat="1" applyFont="1" applyAlignment="1">
      <alignment horizontal="justify" vertical="top"/>
    </xf>
    <xf numFmtId="0" fontId="1" fillId="2" borderId="4" xfId="0" applyFont="1" applyFill="1" applyBorder="1" applyAlignment="1">
      <alignment horizontal="justify" vertical="top"/>
    </xf>
    <xf numFmtId="0" fontId="1" fillId="0" borderId="0" xfId="0" applyFont="1" applyAlignment="1">
      <alignment horizontal="justify" vertical="top"/>
    </xf>
    <xf numFmtId="0" fontId="1" fillId="0" borderId="5" xfId="0" applyFont="1" applyFill="1" applyBorder="1" applyAlignment="1">
      <alignment horizontal="justify" vertical="top"/>
    </xf>
    <xf numFmtId="3" fontId="2" fillId="0" borderId="6" xfId="0" applyNumberFormat="1" applyFont="1" applyFill="1" applyBorder="1" applyAlignment="1">
      <alignment horizontal="center" vertical="top"/>
    </xf>
    <xf numFmtId="3" fontId="2" fillId="0" borderId="6" xfId="18" applyNumberFormat="1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6" xfId="0" applyFont="1" applyBorder="1" applyAlignment="1">
      <alignment horizontal="center"/>
    </xf>
    <xf numFmtId="3" fontId="2" fillId="0" borderId="7" xfId="0" applyNumberFormat="1" applyFont="1" applyFill="1" applyBorder="1" applyAlignment="1">
      <alignment horizontal="center" vertical="top"/>
    </xf>
    <xf numFmtId="3" fontId="1" fillId="2" borderId="8" xfId="0" applyNumberFormat="1" applyFont="1" applyFill="1" applyBorder="1" applyAlignment="1">
      <alignment horizontal="center" vertical="top"/>
    </xf>
    <xf numFmtId="3" fontId="2" fillId="0" borderId="3" xfId="0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0" fontId="2" fillId="0" borderId="3" xfId="0" applyFont="1" applyBorder="1" applyAlignment="1">
      <alignment horizontal="center"/>
    </xf>
    <xf numFmtId="3" fontId="2" fillId="0" borderId="9" xfId="0" applyNumberFormat="1" applyFont="1" applyFill="1" applyBorder="1" applyAlignment="1">
      <alignment horizontal="center" vertical="top"/>
    </xf>
    <xf numFmtId="3" fontId="1" fillId="2" borderId="10" xfId="0" applyNumberFormat="1" applyFont="1" applyFill="1" applyBorder="1" applyAlignment="1">
      <alignment horizontal="center" vertical="top"/>
    </xf>
    <xf numFmtId="3" fontId="2" fillId="0" borderId="11" xfId="0" applyNumberFormat="1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0" borderId="11" xfId="0" applyFont="1" applyBorder="1" applyAlignment="1">
      <alignment horizontal="center"/>
    </xf>
    <xf numFmtId="3" fontId="2" fillId="0" borderId="12" xfId="0" applyNumberFormat="1" applyFont="1" applyFill="1" applyBorder="1" applyAlignment="1">
      <alignment horizontal="center" vertical="top"/>
    </xf>
    <xf numFmtId="3" fontId="1" fillId="2" borderId="13" xfId="0" applyNumberFormat="1" applyFont="1" applyFill="1" applyBorder="1" applyAlignment="1">
      <alignment horizontal="center" vertical="top"/>
    </xf>
    <xf numFmtId="3" fontId="1" fillId="2" borderId="1" xfId="0" applyNumberFormat="1" applyFont="1" applyFill="1" applyBorder="1" applyAlignment="1">
      <alignment horizontal="center" vertical="top"/>
    </xf>
    <xf numFmtId="3" fontId="1" fillId="2" borderId="14" xfId="0" applyNumberFormat="1" applyFont="1" applyFill="1" applyBorder="1" applyAlignment="1">
      <alignment horizontal="center" vertical="top"/>
    </xf>
    <xf numFmtId="3" fontId="1" fillId="2" borderId="15" xfId="0" applyNumberFormat="1" applyFont="1" applyFill="1" applyBorder="1" applyAlignment="1">
      <alignment horizontal="center" vertical="top"/>
    </xf>
    <xf numFmtId="0" fontId="1" fillId="0" borderId="0" xfId="0" applyFont="1" applyAlignment="1">
      <alignment/>
    </xf>
    <xf numFmtId="3" fontId="1" fillId="2" borderId="16" xfId="0" applyNumberFormat="1" applyFont="1" applyFill="1" applyBorder="1" applyAlignment="1">
      <alignment horizontal="center" vertical="top"/>
    </xf>
    <xf numFmtId="3" fontId="1" fillId="2" borderId="17" xfId="0" applyNumberFormat="1" applyFont="1" applyFill="1" applyBorder="1" applyAlignment="1">
      <alignment horizontal="center" vertical="top"/>
    </xf>
    <xf numFmtId="3" fontId="1" fillId="2" borderId="3" xfId="0" applyNumberFormat="1" applyFont="1" applyFill="1" applyBorder="1" applyAlignment="1">
      <alignment horizontal="center" vertical="top"/>
    </xf>
    <xf numFmtId="0" fontId="1" fillId="2" borderId="18" xfId="0" applyFont="1" applyFill="1" applyBorder="1" applyAlignment="1">
      <alignment horizontal="justify" vertical="top"/>
    </xf>
    <xf numFmtId="0" fontId="1" fillId="2" borderId="19" xfId="0" applyFont="1" applyFill="1" applyBorder="1" applyAlignment="1">
      <alignment horizontal="center" vertical="top"/>
    </xf>
    <xf numFmtId="0" fontId="1" fillId="2" borderId="20" xfId="0" applyFont="1" applyFill="1" applyBorder="1" applyAlignment="1">
      <alignment horizontal="center" vertical="top"/>
    </xf>
    <xf numFmtId="0" fontId="1" fillId="2" borderId="21" xfId="0" applyFont="1" applyFill="1" applyBorder="1" applyAlignment="1">
      <alignment horizontal="center" vertical="top"/>
    </xf>
    <xf numFmtId="0" fontId="1" fillId="2" borderId="22" xfId="0" applyFont="1" applyFill="1" applyBorder="1" applyAlignment="1">
      <alignment horizontal="center" vertical="top"/>
    </xf>
    <xf numFmtId="0" fontId="1" fillId="2" borderId="23" xfId="0" applyFont="1" applyFill="1" applyBorder="1" applyAlignment="1">
      <alignment horizontal="center" vertical="top"/>
    </xf>
    <xf numFmtId="0" fontId="1" fillId="2" borderId="24" xfId="0" applyFont="1" applyFill="1" applyBorder="1" applyAlignment="1" quotePrefix="1">
      <alignment horizontal="left"/>
    </xf>
    <xf numFmtId="3" fontId="1" fillId="2" borderId="20" xfId="0" applyNumberFormat="1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26" xfId="0" applyFont="1" applyBorder="1" applyAlignment="1">
      <alignment horizontal="center"/>
    </xf>
    <xf numFmtId="0" fontId="0" fillId="0" borderId="0" xfId="0" applyFont="1" applyAlignment="1">
      <alignment horizontal="justify" vertical="top"/>
    </xf>
    <xf numFmtId="0" fontId="0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2" xfId="0" applyFont="1" applyFill="1" applyBorder="1" applyAlignment="1">
      <alignment horizontal="justify" vertical="top"/>
    </xf>
    <xf numFmtId="0" fontId="4" fillId="0" borderId="11" xfId="0" applyFont="1" applyFill="1" applyBorder="1" applyAlignment="1">
      <alignment horizontal="justify" vertical="top"/>
    </xf>
    <xf numFmtId="0" fontId="6" fillId="2" borderId="16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justify" vertical="top" shrinkToFit="1"/>
    </xf>
    <xf numFmtId="0" fontId="4" fillId="0" borderId="28" xfId="0" applyFont="1" applyFill="1" applyBorder="1" applyAlignment="1">
      <alignment horizontal="justify" vertical="top"/>
    </xf>
    <xf numFmtId="0" fontId="4" fillId="2" borderId="29" xfId="0" applyFont="1" applyFill="1" applyBorder="1" applyAlignment="1">
      <alignment horizontal="center" vertical="top" wrapText="1"/>
    </xf>
    <xf numFmtId="4" fontId="4" fillId="2" borderId="29" xfId="0" applyNumberFormat="1" applyFont="1" applyFill="1" applyBorder="1" applyAlignment="1">
      <alignment horizontal="center" vertical="top" wrapText="1"/>
    </xf>
    <xf numFmtId="4" fontId="4" fillId="2" borderId="29" xfId="0" applyNumberFormat="1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top" wrapText="1"/>
    </xf>
    <xf numFmtId="0" fontId="4" fillId="2" borderId="31" xfId="0" applyFont="1" applyFill="1" applyBorder="1" applyAlignment="1">
      <alignment horizontal="center" vertical="top" wrapText="1"/>
    </xf>
    <xf numFmtId="0" fontId="4" fillId="2" borderId="29" xfId="0" applyFont="1" applyFill="1" applyBorder="1" applyAlignment="1">
      <alignment horizontal="center" vertical="top"/>
    </xf>
    <xf numFmtId="0" fontId="1" fillId="2" borderId="32" xfId="0" applyFont="1" applyFill="1" applyBorder="1" applyAlignment="1">
      <alignment horizontal="justify" vertical="top"/>
    </xf>
    <xf numFmtId="3" fontId="1" fillId="2" borderId="20" xfId="0" applyNumberFormat="1" applyFont="1" applyFill="1" applyBorder="1" applyAlignment="1">
      <alignment horizontal="center" vertical="center"/>
    </xf>
    <xf numFmtId="3" fontId="1" fillId="2" borderId="20" xfId="18" applyNumberFormat="1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3" fontId="1" fillId="2" borderId="21" xfId="0" applyNumberFormat="1" applyFont="1" applyFill="1" applyBorder="1" applyAlignment="1">
      <alignment horizontal="center" vertical="center"/>
    </xf>
    <xf numFmtId="0" fontId="1" fillId="0" borderId="33" xfId="0" applyFont="1" applyFill="1" applyBorder="1" applyAlignment="1">
      <alignment/>
    </xf>
    <xf numFmtId="3" fontId="2" fillId="0" borderId="34" xfId="0" applyNumberFormat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3" fontId="1" fillId="2" borderId="35" xfId="0" applyNumberFormat="1" applyFont="1" applyFill="1" applyBorder="1" applyAlignment="1">
      <alignment horizontal="center" vertical="center"/>
    </xf>
    <xf numFmtId="3" fontId="1" fillId="2" borderId="36" xfId="0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justify" vertical="top"/>
    </xf>
    <xf numFmtId="3" fontId="2" fillId="0" borderId="38" xfId="0" applyNumberFormat="1" applyFont="1" applyFill="1" applyBorder="1" applyAlignment="1">
      <alignment horizontal="center" vertical="center"/>
    </xf>
    <xf numFmtId="3" fontId="2" fillId="0" borderId="38" xfId="18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/>
    </xf>
    <xf numFmtId="0" fontId="7" fillId="3" borderId="29" xfId="0" applyFont="1" applyFill="1" applyBorder="1" applyAlignment="1">
      <alignment horizontal="left"/>
    </xf>
    <xf numFmtId="0" fontId="7" fillId="3" borderId="20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left"/>
    </xf>
    <xf numFmtId="0" fontId="7" fillId="3" borderId="20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0" fillId="0" borderId="0" xfId="0" applyAlignment="1">
      <alignment vertical="justify"/>
    </xf>
    <xf numFmtId="0" fontId="0" fillId="0" borderId="39" xfId="0" applyBorder="1" applyAlignment="1">
      <alignment vertical="justify"/>
    </xf>
    <xf numFmtId="0" fontId="0" fillId="0" borderId="40" xfId="0" applyBorder="1" applyAlignment="1">
      <alignment vertical="justify"/>
    </xf>
    <xf numFmtId="3" fontId="2" fillId="0" borderId="34" xfId="0" applyNumberFormat="1" applyFont="1" applyFill="1" applyBorder="1" applyAlignment="1">
      <alignment horizontal="center" vertical="center" wrapText="1"/>
    </xf>
    <xf numFmtId="4" fontId="4" fillId="2" borderId="29" xfId="0" applyNumberFormat="1" applyFont="1" applyFill="1" applyBorder="1" applyAlignment="1">
      <alignment horizontal="center" vertical="center" wrapText="1"/>
    </xf>
    <xf numFmtId="3" fontId="1" fillId="2" borderId="41" xfId="0" applyNumberFormat="1" applyFont="1" applyFill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justify" vertical="top"/>
    </xf>
    <xf numFmtId="3" fontId="1" fillId="0" borderId="25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3" fontId="1" fillId="2" borderId="11" xfId="0" applyNumberFormat="1" applyFont="1" applyFill="1" applyBorder="1" applyAlignment="1">
      <alignment horizontal="center" vertical="top"/>
    </xf>
    <xf numFmtId="0" fontId="1" fillId="2" borderId="42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" fillId="2" borderId="14" xfId="0" applyFont="1" applyFill="1" applyBorder="1" applyAlignment="1">
      <alignment horizontal="center" vertical="top"/>
    </xf>
    <xf numFmtId="0" fontId="1" fillId="2" borderId="43" xfId="0" applyFont="1" applyFill="1" applyBorder="1" applyAlignment="1">
      <alignment horizontal="center" vertical="top"/>
    </xf>
    <xf numFmtId="0" fontId="1" fillId="2" borderId="25" xfId="0" applyFont="1" applyFill="1" applyBorder="1" applyAlignment="1">
      <alignment horizontal="center" vertical="top"/>
    </xf>
    <xf numFmtId="3" fontId="3" fillId="0" borderId="0" xfId="0" applyNumberFormat="1" applyFont="1" applyAlignment="1">
      <alignment/>
    </xf>
    <xf numFmtId="3" fontId="2" fillId="0" borderId="6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3" fontId="1" fillId="2" borderId="44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top" wrapText="1"/>
    </xf>
    <xf numFmtId="4" fontId="4" fillId="2" borderId="1" xfId="0" applyNumberFormat="1" applyFont="1" applyFill="1" applyBorder="1" applyAlignment="1">
      <alignment horizontal="center" vertical="top" wrapText="1"/>
    </xf>
    <xf numFmtId="4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3" fontId="2" fillId="3" borderId="6" xfId="0" applyNumberFormat="1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/>
    </xf>
    <xf numFmtId="3" fontId="2" fillId="3" borderId="38" xfId="0" applyNumberFormat="1" applyFont="1" applyFill="1" applyBorder="1" applyAlignment="1">
      <alignment horizontal="center" vertical="center"/>
    </xf>
    <xf numFmtId="3" fontId="2" fillId="3" borderId="6" xfId="0" applyNumberFormat="1" applyFont="1" applyFill="1" applyBorder="1" applyAlignment="1">
      <alignment horizontal="center" vertical="top"/>
    </xf>
    <xf numFmtId="3" fontId="2" fillId="3" borderId="11" xfId="0" applyNumberFormat="1" applyFont="1" applyFill="1" applyBorder="1" applyAlignment="1">
      <alignment horizontal="center" vertical="top"/>
    </xf>
    <xf numFmtId="3" fontId="1" fillId="2" borderId="45" xfId="0" applyNumberFormat="1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justify" vertical="top"/>
    </xf>
    <xf numFmtId="3" fontId="1" fillId="2" borderId="32" xfId="0" applyNumberFormat="1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3" fontId="1" fillId="2" borderId="16" xfId="0" applyNumberFormat="1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/>
    </xf>
    <xf numFmtId="3" fontId="1" fillId="2" borderId="13" xfId="0" applyNumberFormat="1" applyFont="1" applyFill="1" applyBorder="1" applyAlignment="1">
      <alignment horizontal="center" vertical="center"/>
    </xf>
    <xf numFmtId="3" fontId="2" fillId="3" borderId="11" xfId="0" applyNumberFormat="1" applyFont="1" applyFill="1" applyBorder="1" applyAlignment="1">
      <alignment horizontal="center" vertical="center"/>
    </xf>
    <xf numFmtId="3" fontId="2" fillId="0" borderId="11" xfId="18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3" fontId="1" fillId="2" borderId="1" xfId="18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1" fillId="2" borderId="14" xfId="0" applyNumberFormat="1" applyFont="1" applyFill="1" applyBorder="1" applyAlignment="1">
      <alignment horizontal="center" vertical="center"/>
    </xf>
    <xf numFmtId="3" fontId="1" fillId="2" borderId="4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justify"/>
    </xf>
    <xf numFmtId="0" fontId="5" fillId="2" borderId="21" xfId="0" applyFont="1" applyFill="1" applyBorder="1" applyAlignment="1">
      <alignment horizontal="center" vertical="justify"/>
    </xf>
    <xf numFmtId="0" fontId="5" fillId="2" borderId="46" xfId="0" applyFont="1" applyFill="1" applyBorder="1" applyAlignment="1">
      <alignment horizontal="center" vertical="justify"/>
    </xf>
    <xf numFmtId="0" fontId="5" fillId="0" borderId="37" xfId="0" applyFont="1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47" xfId="0" applyBorder="1" applyAlignment="1">
      <alignment horizontal="left"/>
    </xf>
    <xf numFmtId="0" fontId="5" fillId="2" borderId="14" xfId="0" applyFont="1" applyFill="1" applyBorder="1" applyAlignment="1">
      <alignment horizontal="center" vertical="justify"/>
    </xf>
    <xf numFmtId="0" fontId="5" fillId="2" borderId="15" xfId="0" applyFont="1" applyFill="1" applyBorder="1" applyAlignment="1">
      <alignment horizontal="center" vertical="justify"/>
    </xf>
    <xf numFmtId="0" fontId="1" fillId="2" borderId="32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5" fillId="2" borderId="31" xfId="0" applyFont="1" applyFill="1" applyBorder="1" applyAlignment="1">
      <alignment horizontal="center" vertical="justify"/>
    </xf>
    <xf numFmtId="0" fontId="5" fillId="2" borderId="48" xfId="0" applyFont="1" applyFill="1" applyBorder="1" applyAlignment="1">
      <alignment horizontal="center" vertical="justify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8" fillId="0" borderId="49" xfId="0" applyFont="1" applyBorder="1" applyAlignment="1">
      <alignment horizontal="left" vertical="justify"/>
    </xf>
    <xf numFmtId="0" fontId="8" fillId="0" borderId="50" xfId="0" applyFont="1" applyBorder="1" applyAlignment="1">
      <alignment horizontal="left" vertical="justify"/>
    </xf>
    <xf numFmtId="0" fontId="8" fillId="0" borderId="51" xfId="0" applyFont="1" applyBorder="1" applyAlignment="1">
      <alignment horizontal="left" vertical="justify"/>
    </xf>
    <xf numFmtId="0" fontId="0" fillId="2" borderId="48" xfId="0" applyFill="1" applyBorder="1" applyAlignment="1">
      <alignment horizontal="center" vertical="justify"/>
    </xf>
    <xf numFmtId="0" fontId="1" fillId="2" borderId="32" xfId="0" applyFont="1" applyFill="1" applyBorder="1" applyAlignment="1">
      <alignment horizontal="left" vertical="top"/>
    </xf>
    <xf numFmtId="0" fontId="1" fillId="2" borderId="21" xfId="0" applyFont="1" applyFill="1" applyBorder="1" applyAlignment="1">
      <alignment horizontal="left" vertical="top"/>
    </xf>
    <xf numFmtId="0" fontId="1" fillId="2" borderId="46" xfId="0" applyFont="1" applyFill="1" applyBorder="1" applyAlignment="1">
      <alignment horizontal="left" vertical="top"/>
    </xf>
    <xf numFmtId="0" fontId="1" fillId="2" borderId="30" xfId="0" applyFont="1" applyFill="1" applyBorder="1" applyAlignment="1">
      <alignment horizontal="left" vertical="top"/>
    </xf>
    <xf numFmtId="0" fontId="1" fillId="2" borderId="14" xfId="0" applyFont="1" applyFill="1" applyBorder="1" applyAlignment="1">
      <alignment horizontal="left" vertical="top"/>
    </xf>
    <xf numFmtId="0" fontId="1" fillId="2" borderId="48" xfId="0" applyFont="1" applyFill="1" applyBorder="1" applyAlignment="1">
      <alignment horizontal="left" vertical="top"/>
    </xf>
    <xf numFmtId="0" fontId="2" fillId="0" borderId="40" xfId="0" applyFont="1" applyBorder="1" applyAlignment="1">
      <alignment vertical="justify"/>
    </xf>
    <xf numFmtId="0" fontId="0" fillId="0" borderId="0" xfId="0" applyAlignment="1">
      <alignment vertical="justify"/>
    </xf>
    <xf numFmtId="0" fontId="0" fillId="0" borderId="39" xfId="0" applyBorder="1" applyAlignment="1">
      <alignment vertical="justify"/>
    </xf>
    <xf numFmtId="0" fontId="1" fillId="2" borderId="4" xfId="0" applyFont="1" applyFill="1" applyBorder="1" applyAlignment="1">
      <alignment horizontal="left" vertical="justify"/>
    </xf>
    <xf numFmtId="0" fontId="0" fillId="0" borderId="14" xfId="0" applyBorder="1" applyAlignment="1">
      <alignment horizontal="left" vertical="justify"/>
    </xf>
    <xf numFmtId="0" fontId="0" fillId="0" borderId="15" xfId="0" applyBorder="1" applyAlignment="1">
      <alignment horizontal="left" vertical="justify"/>
    </xf>
    <xf numFmtId="0" fontId="7" fillId="2" borderId="4" xfId="0" applyFont="1" applyFill="1" applyBorder="1" applyAlignment="1">
      <alignment horizontal="left" vertical="justify"/>
    </xf>
    <xf numFmtId="0" fontId="7" fillId="2" borderId="14" xfId="0" applyFont="1" applyFill="1" applyBorder="1" applyAlignment="1">
      <alignment vertical="justify"/>
    </xf>
    <xf numFmtId="0" fontId="7" fillId="2" borderId="15" xfId="0" applyFont="1" applyFill="1" applyBorder="1" applyAlignment="1">
      <alignment vertical="justify"/>
    </xf>
    <xf numFmtId="0" fontId="1" fillId="3" borderId="0" xfId="0" applyFont="1" applyFill="1" applyBorder="1" applyAlignment="1">
      <alignment horizontal="center"/>
    </xf>
    <xf numFmtId="0" fontId="1" fillId="2" borderId="52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justify"/>
    </xf>
    <xf numFmtId="0" fontId="4" fillId="2" borderId="15" xfId="0" applyFont="1" applyFill="1" applyBorder="1" applyAlignment="1">
      <alignment horizontal="center" vertical="justify"/>
    </xf>
    <xf numFmtId="0" fontId="4" fillId="2" borderId="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4" fontId="4" fillId="2" borderId="30" xfId="0" applyNumberFormat="1" applyFont="1" applyFill="1" applyBorder="1" applyAlignment="1">
      <alignment horizontal="center" vertical="top" wrapText="1"/>
    </xf>
    <xf numFmtId="4" fontId="4" fillId="2" borderId="31" xfId="0" applyNumberFormat="1" applyFont="1" applyFill="1" applyBorder="1" applyAlignment="1">
      <alignment horizontal="center" vertical="top" wrapText="1"/>
    </xf>
    <xf numFmtId="4" fontId="4" fillId="2" borderId="48" xfId="0" applyNumberFormat="1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left" vertical="top"/>
    </xf>
    <xf numFmtId="0" fontId="1" fillId="2" borderId="4" xfId="0" applyFont="1" applyFill="1" applyBorder="1" applyAlignment="1">
      <alignment horizontal="left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STAT&#205;STICA%20DA%20TITULA&#199;&#195;O%20DOCEN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V"/>
      <sheetName val="OUT"/>
      <sheetName val="SET"/>
      <sheetName val="AGO"/>
      <sheetName val="JULH"/>
      <sheetName val="JUNH"/>
      <sheetName val="MAIO"/>
      <sheetName val="ABR"/>
      <sheetName val="MAR"/>
      <sheetName val="FEV"/>
      <sheetName val="jan"/>
    </sheetNames>
    <sheetDataSet>
      <sheetData sheetId="6">
        <row r="71">
          <cell r="B71">
            <v>34</v>
          </cell>
          <cell r="D71">
            <v>124</v>
          </cell>
          <cell r="F71">
            <v>247</v>
          </cell>
          <cell r="H71">
            <v>106</v>
          </cell>
          <cell r="J71">
            <v>7</v>
          </cell>
        </row>
        <row r="72">
          <cell r="B72">
            <v>22</v>
          </cell>
          <cell r="D72">
            <v>51</v>
          </cell>
          <cell r="F72">
            <v>75</v>
          </cell>
          <cell r="H72">
            <v>19</v>
          </cell>
          <cell r="J72">
            <v>1</v>
          </cell>
        </row>
        <row r="73">
          <cell r="B73">
            <v>8</v>
          </cell>
          <cell r="D73">
            <v>25</v>
          </cell>
          <cell r="F73">
            <v>46</v>
          </cell>
          <cell r="H73">
            <v>12</v>
          </cell>
          <cell r="J73">
            <v>0</v>
          </cell>
        </row>
        <row r="74">
          <cell r="B74">
            <v>9</v>
          </cell>
          <cell r="D74">
            <v>21</v>
          </cell>
          <cell r="F74">
            <v>55</v>
          </cell>
          <cell r="H74">
            <v>68</v>
          </cell>
          <cell r="J74">
            <v>4</v>
          </cell>
        </row>
        <row r="75">
          <cell r="B75">
            <v>8</v>
          </cell>
          <cell r="D75">
            <v>15</v>
          </cell>
          <cell r="F75">
            <v>78</v>
          </cell>
          <cell r="H75">
            <v>64</v>
          </cell>
          <cell r="J75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 topLeftCell="B16">
      <selection activeCell="B34" sqref="B34"/>
    </sheetView>
  </sheetViews>
  <sheetFormatPr defaultColWidth="9.140625" defaultRowHeight="12.75"/>
  <cols>
    <col min="1" max="1" width="47.57421875" style="53" customWidth="1"/>
    <col min="2" max="2" width="9.00390625" style="51" customWidth="1"/>
    <col min="3" max="3" width="9.28125" style="51" customWidth="1"/>
    <col min="4" max="4" width="9.140625" style="51" customWidth="1"/>
    <col min="5" max="5" width="9.57421875" style="51" customWidth="1"/>
    <col min="6" max="6" width="10.421875" style="51" customWidth="1"/>
    <col min="7" max="7" width="8.140625" style="51" customWidth="1"/>
    <col min="8" max="9" width="8.00390625" style="51" customWidth="1"/>
    <col min="10" max="10" width="7.8515625" style="51" customWidth="1"/>
    <col min="11" max="11" width="9.28125" style="51" customWidth="1"/>
    <col min="12" max="12" width="9.140625" style="51" customWidth="1"/>
    <col min="13" max="13" width="10.00390625" style="52" customWidth="1"/>
    <col min="14" max="16384" width="9.140625" style="1" customWidth="1"/>
  </cols>
  <sheetData>
    <row r="1" spans="1:13" ht="15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</row>
    <row r="2" spans="1:13" ht="15.75" thickBot="1">
      <c r="A2" s="180" t="s">
        <v>1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</row>
    <row r="3" spans="1:13" ht="15.75" thickBot="1">
      <c r="A3" s="181" t="s">
        <v>92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3"/>
    </row>
    <row r="4" spans="1:13" s="56" customFormat="1" ht="35.25" customHeight="1" thickBot="1">
      <c r="A4" s="184" t="s">
        <v>2</v>
      </c>
      <c r="B4" s="186" t="s">
        <v>72</v>
      </c>
      <c r="C4" s="187"/>
      <c r="D4" s="188" t="s">
        <v>46</v>
      </c>
      <c r="E4" s="189"/>
      <c r="F4" s="190" t="s">
        <v>4</v>
      </c>
      <c r="G4" s="191"/>
      <c r="H4" s="192" t="s">
        <v>43</v>
      </c>
      <c r="I4" s="193"/>
      <c r="J4" s="193"/>
      <c r="K4" s="193"/>
      <c r="L4" s="193"/>
      <c r="M4" s="194"/>
    </row>
    <row r="5" spans="1:13" s="55" customFormat="1" ht="39" thickBot="1">
      <c r="A5" s="185"/>
      <c r="B5" s="116" t="s">
        <v>5</v>
      </c>
      <c r="C5" s="117" t="s">
        <v>6</v>
      </c>
      <c r="D5" s="116" t="s">
        <v>5</v>
      </c>
      <c r="E5" s="117" t="s">
        <v>7</v>
      </c>
      <c r="F5" s="146" t="s">
        <v>91</v>
      </c>
      <c r="G5" s="119" t="s">
        <v>63</v>
      </c>
      <c r="H5" s="120" t="s">
        <v>34</v>
      </c>
      <c r="I5" s="116" t="s">
        <v>35</v>
      </c>
      <c r="J5" s="121" t="s">
        <v>36</v>
      </c>
      <c r="K5" s="116" t="s">
        <v>9</v>
      </c>
      <c r="L5" s="121" t="s">
        <v>10</v>
      </c>
      <c r="M5" s="122" t="s">
        <v>11</v>
      </c>
    </row>
    <row r="6" spans="1:14" s="2" customFormat="1" ht="17.25">
      <c r="A6" s="78" t="s">
        <v>76</v>
      </c>
      <c r="B6" s="123">
        <v>3193</v>
      </c>
      <c r="C6" s="123">
        <v>19</v>
      </c>
      <c r="D6" s="112">
        <f>577+15</f>
        <v>592</v>
      </c>
      <c r="E6" s="112">
        <v>22</v>
      </c>
      <c r="F6" s="111">
        <v>171</v>
      </c>
      <c r="G6" s="113">
        <v>0</v>
      </c>
      <c r="H6" s="114">
        <v>29</v>
      </c>
      <c r="I6" s="111">
        <v>119</v>
      </c>
      <c r="J6" s="111">
        <v>247</v>
      </c>
      <c r="K6" s="111">
        <v>119</v>
      </c>
      <c r="L6" s="131">
        <v>4</v>
      </c>
      <c r="M6" s="133">
        <f aca="true" t="shared" si="0" ref="M6:M11">SUM(H6:L6)</f>
        <v>518</v>
      </c>
      <c r="N6" s="93"/>
    </row>
    <row r="7" spans="1:14" s="2" customFormat="1" ht="15">
      <c r="A7" s="4" t="s">
        <v>13</v>
      </c>
      <c r="B7" s="124">
        <v>1961</v>
      </c>
      <c r="C7" s="124">
        <v>13</v>
      </c>
      <c r="D7" s="6">
        <v>67</v>
      </c>
      <c r="E7" s="6">
        <v>3</v>
      </c>
      <c r="F7" s="5">
        <v>89</v>
      </c>
      <c r="G7" s="5">
        <v>1</v>
      </c>
      <c r="H7" s="7">
        <v>27</v>
      </c>
      <c r="I7" s="5">
        <v>53</v>
      </c>
      <c r="J7" s="5">
        <v>82</v>
      </c>
      <c r="K7" s="5">
        <v>23</v>
      </c>
      <c r="L7" s="132">
        <v>1</v>
      </c>
      <c r="M7" s="134">
        <f t="shared" si="0"/>
        <v>186</v>
      </c>
      <c r="N7" s="93"/>
    </row>
    <row r="8" spans="1:14" ht="17.25">
      <c r="A8" s="8" t="s">
        <v>77</v>
      </c>
      <c r="B8" s="124">
        <v>1395</v>
      </c>
      <c r="C8" s="124">
        <v>9</v>
      </c>
      <c r="D8" s="6">
        <v>124</v>
      </c>
      <c r="E8" s="6">
        <v>3</v>
      </c>
      <c r="F8" s="5">
        <v>47</v>
      </c>
      <c r="G8" s="5">
        <v>0</v>
      </c>
      <c r="H8" s="7">
        <v>10</v>
      </c>
      <c r="I8" s="5">
        <v>24</v>
      </c>
      <c r="J8" s="5">
        <v>53</v>
      </c>
      <c r="K8" s="5">
        <v>15</v>
      </c>
      <c r="L8" s="132">
        <v>0</v>
      </c>
      <c r="M8" s="134">
        <f t="shared" si="0"/>
        <v>102</v>
      </c>
      <c r="N8" s="51"/>
    </row>
    <row r="9" spans="1:14" s="2" customFormat="1" ht="15">
      <c r="A9" s="9" t="s">
        <v>15</v>
      </c>
      <c r="B9" s="124">
        <v>1747</v>
      </c>
      <c r="C9" s="124">
        <v>14</v>
      </c>
      <c r="D9" s="6">
        <v>74</v>
      </c>
      <c r="E9" s="6">
        <v>2</v>
      </c>
      <c r="F9" s="5">
        <v>109</v>
      </c>
      <c r="G9" s="5">
        <v>1</v>
      </c>
      <c r="H9" s="7">
        <v>10</v>
      </c>
      <c r="I9" s="5">
        <v>19</v>
      </c>
      <c r="J9" s="5">
        <v>61</v>
      </c>
      <c r="K9" s="5">
        <v>68</v>
      </c>
      <c r="L9" s="132">
        <f>'[1]MAIO'!$J$74</f>
        <v>4</v>
      </c>
      <c r="M9" s="134">
        <f t="shared" si="0"/>
        <v>162</v>
      </c>
      <c r="N9" s="93"/>
    </row>
    <row r="10" spans="1:14" s="2" customFormat="1" ht="15">
      <c r="A10" s="9" t="s">
        <v>16</v>
      </c>
      <c r="B10" s="124">
        <v>1543</v>
      </c>
      <c r="C10" s="124">
        <v>11</v>
      </c>
      <c r="D10" s="6">
        <v>122</v>
      </c>
      <c r="E10" s="6">
        <v>4</v>
      </c>
      <c r="F10" s="5">
        <v>86</v>
      </c>
      <c r="G10" s="5">
        <v>1</v>
      </c>
      <c r="H10" s="7">
        <v>13</v>
      </c>
      <c r="I10" s="5">
        <v>14</v>
      </c>
      <c r="J10" s="5">
        <v>81</v>
      </c>
      <c r="K10" s="5">
        <v>65</v>
      </c>
      <c r="L10" s="132">
        <v>2</v>
      </c>
      <c r="M10" s="134">
        <f t="shared" si="0"/>
        <v>175</v>
      </c>
      <c r="N10" s="93"/>
    </row>
    <row r="11" spans="1:13" s="2" customFormat="1" ht="15">
      <c r="A11" s="9" t="s">
        <v>17</v>
      </c>
      <c r="B11" s="124" t="s">
        <v>18</v>
      </c>
      <c r="C11" s="124" t="s">
        <v>18</v>
      </c>
      <c r="D11" s="6" t="s">
        <v>18</v>
      </c>
      <c r="E11" s="6" t="s">
        <v>18</v>
      </c>
      <c r="F11" s="5">
        <v>103</v>
      </c>
      <c r="G11" s="5">
        <v>13</v>
      </c>
      <c r="H11" s="7"/>
      <c r="I11" s="5" t="s">
        <v>18</v>
      </c>
      <c r="J11" s="5" t="s">
        <v>18</v>
      </c>
      <c r="K11" s="5" t="s">
        <v>18</v>
      </c>
      <c r="L11" s="132" t="s">
        <v>18</v>
      </c>
      <c r="M11" s="134">
        <f t="shared" si="0"/>
        <v>0</v>
      </c>
    </row>
    <row r="12" spans="1:14" s="2" customFormat="1" ht="27.75" customHeight="1" thickBot="1">
      <c r="A12" s="66" t="s">
        <v>45</v>
      </c>
      <c r="B12" s="136" t="s">
        <v>18</v>
      </c>
      <c r="C12" s="136" t="s">
        <v>18</v>
      </c>
      <c r="D12" s="137"/>
      <c r="E12" s="138"/>
      <c r="F12" s="138">
        <f>449+7</f>
        <v>456</v>
      </c>
      <c r="G12" s="138">
        <f>8+9+11</f>
        <v>28</v>
      </c>
      <c r="H12" s="139"/>
      <c r="I12" s="140"/>
      <c r="J12" s="140" t="s">
        <v>18</v>
      </c>
      <c r="K12" s="140" t="s">
        <v>18</v>
      </c>
      <c r="L12" s="141" t="s">
        <v>18</v>
      </c>
      <c r="M12" s="135">
        <v>0</v>
      </c>
      <c r="N12" s="11"/>
    </row>
    <row r="13" spans="1:15" s="13" customFormat="1" ht="22.5" customHeight="1" thickBot="1">
      <c r="A13" s="12" t="s">
        <v>20</v>
      </c>
      <c r="B13" s="3">
        <f aca="true" t="shared" si="1" ref="B13:M13">SUM(B6:B12)</f>
        <v>9839</v>
      </c>
      <c r="C13" s="3">
        <f t="shared" si="1"/>
        <v>66</v>
      </c>
      <c r="D13" s="142">
        <f t="shared" si="1"/>
        <v>979</v>
      </c>
      <c r="E13" s="143">
        <f t="shared" si="1"/>
        <v>34</v>
      </c>
      <c r="F13" s="3">
        <f t="shared" si="1"/>
        <v>1061</v>
      </c>
      <c r="G13" s="3">
        <f t="shared" si="1"/>
        <v>44</v>
      </c>
      <c r="H13" s="3">
        <f t="shared" si="1"/>
        <v>89</v>
      </c>
      <c r="I13" s="3">
        <f t="shared" si="1"/>
        <v>229</v>
      </c>
      <c r="J13" s="144">
        <f t="shared" si="1"/>
        <v>524</v>
      </c>
      <c r="K13" s="3">
        <f t="shared" si="1"/>
        <v>290</v>
      </c>
      <c r="L13" s="145">
        <f t="shared" si="1"/>
        <v>11</v>
      </c>
      <c r="M13" s="3">
        <f t="shared" si="1"/>
        <v>1143</v>
      </c>
      <c r="O13" s="101"/>
    </row>
    <row r="14" spans="1:13" s="2" customFormat="1" ht="15.75" thickBot="1">
      <c r="A14" s="165" t="s">
        <v>21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7"/>
    </row>
    <row r="15" spans="1:13" ht="15">
      <c r="A15" s="14" t="s">
        <v>22</v>
      </c>
      <c r="B15" s="126">
        <v>77</v>
      </c>
      <c r="C15" s="126">
        <v>1</v>
      </c>
      <c r="D15" s="16" t="s">
        <v>18</v>
      </c>
      <c r="E15" s="17" t="s">
        <v>18</v>
      </c>
      <c r="F15" s="15" t="s">
        <v>18</v>
      </c>
      <c r="G15" s="15" t="s">
        <v>18</v>
      </c>
      <c r="H15" s="18" t="s">
        <v>18</v>
      </c>
      <c r="I15" s="15" t="s">
        <v>18</v>
      </c>
      <c r="J15" s="15" t="s">
        <v>18</v>
      </c>
      <c r="K15" s="15" t="s">
        <v>18</v>
      </c>
      <c r="L15" s="19" t="s">
        <v>18</v>
      </c>
      <c r="M15" s="20" t="s">
        <v>18</v>
      </c>
    </row>
    <row r="16" spans="1:13" ht="26.25" thickBot="1">
      <c r="A16" s="66" t="s">
        <v>87</v>
      </c>
      <c r="B16" s="127">
        <v>343</v>
      </c>
      <c r="C16" s="127">
        <v>4</v>
      </c>
      <c r="D16" s="28" t="s">
        <v>18</v>
      </c>
      <c r="E16" s="29" t="s">
        <v>18</v>
      </c>
      <c r="F16" s="27" t="s">
        <v>18</v>
      </c>
      <c r="G16" s="27" t="s">
        <v>18</v>
      </c>
      <c r="H16" s="30" t="s">
        <v>18</v>
      </c>
      <c r="I16" s="27" t="s">
        <v>18</v>
      </c>
      <c r="J16" s="27" t="s">
        <v>18</v>
      </c>
      <c r="K16" s="27" t="s">
        <v>18</v>
      </c>
      <c r="L16" s="31" t="s">
        <v>18</v>
      </c>
      <c r="M16" s="32" t="s">
        <v>18</v>
      </c>
    </row>
    <row r="17" spans="1:13" s="36" customFormat="1" ht="15.75" thickBot="1">
      <c r="A17" s="12" t="s">
        <v>20</v>
      </c>
      <c r="B17" s="33">
        <f aca="true" t="shared" si="2" ref="B17:M17">SUM(B15:B16)</f>
        <v>420</v>
      </c>
      <c r="C17" s="34">
        <f t="shared" si="2"/>
        <v>5</v>
      </c>
      <c r="D17" s="33">
        <f t="shared" si="2"/>
        <v>0</v>
      </c>
      <c r="E17" s="34">
        <f t="shared" si="2"/>
        <v>0</v>
      </c>
      <c r="F17" s="33">
        <f t="shared" si="2"/>
        <v>0</v>
      </c>
      <c r="G17" s="34">
        <f t="shared" si="2"/>
        <v>0</v>
      </c>
      <c r="H17" s="33">
        <f t="shared" si="2"/>
        <v>0</v>
      </c>
      <c r="I17" s="34">
        <f t="shared" si="2"/>
        <v>0</v>
      </c>
      <c r="J17" s="33">
        <f t="shared" si="2"/>
        <v>0</v>
      </c>
      <c r="K17" s="34">
        <f t="shared" si="2"/>
        <v>0</v>
      </c>
      <c r="L17" s="33">
        <f t="shared" si="2"/>
        <v>0</v>
      </c>
      <c r="M17" s="35">
        <f t="shared" si="2"/>
        <v>0</v>
      </c>
    </row>
    <row r="18" spans="1:13" s="2" customFormat="1" ht="15.75" thickBot="1">
      <c r="A18" s="168" t="s">
        <v>23</v>
      </c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70"/>
    </row>
    <row r="19" spans="1:13" ht="15">
      <c r="A19" s="129" t="s">
        <v>24</v>
      </c>
      <c r="B19" s="21" t="s">
        <v>18</v>
      </c>
      <c r="C19" s="21" t="s">
        <v>18</v>
      </c>
      <c r="D19" s="22">
        <v>100</v>
      </c>
      <c r="E19" s="23">
        <v>1</v>
      </c>
      <c r="F19" s="21" t="s">
        <v>18</v>
      </c>
      <c r="G19" s="21" t="s">
        <v>18</v>
      </c>
      <c r="H19" s="24" t="s">
        <v>18</v>
      </c>
      <c r="I19" s="21" t="s">
        <v>18</v>
      </c>
      <c r="J19" s="21" t="s">
        <v>18</v>
      </c>
      <c r="K19" s="21" t="s">
        <v>18</v>
      </c>
      <c r="L19" s="25" t="s">
        <v>18</v>
      </c>
      <c r="M19" s="37" t="s">
        <v>18</v>
      </c>
    </row>
    <row r="20" spans="1:13" ht="15">
      <c r="A20" s="129" t="s">
        <v>25</v>
      </c>
      <c r="B20" s="27" t="s">
        <v>18</v>
      </c>
      <c r="C20" s="27" t="s">
        <v>18</v>
      </c>
      <c r="D20" s="28">
        <v>44</v>
      </c>
      <c r="E20" s="28">
        <v>1</v>
      </c>
      <c r="F20" s="27" t="s">
        <v>18</v>
      </c>
      <c r="G20" s="27" t="s">
        <v>18</v>
      </c>
      <c r="H20" s="30" t="s">
        <v>18</v>
      </c>
      <c r="I20" s="27" t="s">
        <v>18</v>
      </c>
      <c r="J20" s="27" t="s">
        <v>18</v>
      </c>
      <c r="K20" s="27" t="s">
        <v>18</v>
      </c>
      <c r="L20" s="31" t="s">
        <v>18</v>
      </c>
      <c r="M20" s="26" t="s">
        <v>18</v>
      </c>
    </row>
    <row r="21" spans="1:13" ht="15">
      <c r="A21" s="129" t="s">
        <v>88</v>
      </c>
      <c r="B21" s="27"/>
      <c r="C21" s="27"/>
      <c r="D21" s="28">
        <v>5</v>
      </c>
      <c r="E21" s="29">
        <v>1</v>
      </c>
      <c r="F21" s="27"/>
      <c r="G21" s="27"/>
      <c r="H21" s="30"/>
      <c r="I21" s="27"/>
      <c r="J21" s="27"/>
      <c r="K21" s="27"/>
      <c r="L21" s="31"/>
      <c r="M21" s="26"/>
    </row>
    <row r="22" spans="1:13" ht="15">
      <c r="A22" s="129" t="s">
        <v>69</v>
      </c>
      <c r="B22" s="21" t="s">
        <v>18</v>
      </c>
      <c r="C22" s="21" t="s">
        <v>18</v>
      </c>
      <c r="D22" s="22">
        <v>55</v>
      </c>
      <c r="E22" s="23">
        <v>1</v>
      </c>
      <c r="F22" s="21" t="s">
        <v>18</v>
      </c>
      <c r="G22" s="21" t="s">
        <v>18</v>
      </c>
      <c r="H22" s="24" t="s">
        <v>18</v>
      </c>
      <c r="I22" s="21" t="s">
        <v>18</v>
      </c>
      <c r="J22" s="21" t="s">
        <v>18</v>
      </c>
      <c r="K22" s="21" t="s">
        <v>18</v>
      </c>
      <c r="L22" s="25" t="s">
        <v>18</v>
      </c>
      <c r="M22" s="26" t="s">
        <v>18</v>
      </c>
    </row>
    <row r="23" spans="1:13" ht="15">
      <c r="A23" s="129" t="s">
        <v>68</v>
      </c>
      <c r="B23" s="21" t="s">
        <v>18</v>
      </c>
      <c r="C23" s="21" t="s">
        <v>18</v>
      </c>
      <c r="D23" s="22">
        <v>12</v>
      </c>
      <c r="E23" s="22">
        <v>1</v>
      </c>
      <c r="F23" s="21">
        <v>0</v>
      </c>
      <c r="G23" s="21">
        <v>0</v>
      </c>
      <c r="H23" s="24">
        <v>0</v>
      </c>
      <c r="I23" s="21">
        <v>0</v>
      </c>
      <c r="J23" s="21">
        <v>0</v>
      </c>
      <c r="K23" s="21">
        <v>0</v>
      </c>
      <c r="L23" s="25">
        <v>0</v>
      </c>
      <c r="M23" s="26">
        <v>0</v>
      </c>
    </row>
    <row r="24" spans="1:13" ht="25.5">
      <c r="A24" s="129" t="s">
        <v>84</v>
      </c>
      <c r="B24" s="21" t="s">
        <v>18</v>
      </c>
      <c r="C24" s="21" t="s">
        <v>18</v>
      </c>
      <c r="D24" s="28">
        <v>29</v>
      </c>
      <c r="E24" s="28">
        <v>1</v>
      </c>
      <c r="F24" s="27" t="s">
        <v>18</v>
      </c>
      <c r="G24" s="27" t="s">
        <v>18</v>
      </c>
      <c r="H24" s="30" t="s">
        <v>18</v>
      </c>
      <c r="I24" s="27" t="s">
        <v>18</v>
      </c>
      <c r="J24" s="27" t="s">
        <v>18</v>
      </c>
      <c r="K24" s="27" t="s">
        <v>18</v>
      </c>
      <c r="L24" s="31" t="s">
        <v>18</v>
      </c>
      <c r="M24" s="26" t="s">
        <v>18</v>
      </c>
    </row>
    <row r="25" spans="1:13" ht="15">
      <c r="A25" s="129" t="s">
        <v>33</v>
      </c>
      <c r="B25" s="21" t="s">
        <v>18</v>
      </c>
      <c r="C25" s="21" t="s">
        <v>18</v>
      </c>
      <c r="D25" s="22">
        <v>17</v>
      </c>
      <c r="E25" s="22">
        <v>1</v>
      </c>
      <c r="F25" s="21">
        <v>0</v>
      </c>
      <c r="G25" s="21">
        <v>0</v>
      </c>
      <c r="H25" s="24">
        <v>0</v>
      </c>
      <c r="I25" s="21">
        <v>0</v>
      </c>
      <c r="J25" s="21">
        <v>0</v>
      </c>
      <c r="K25" s="21">
        <v>0</v>
      </c>
      <c r="L25" s="25">
        <v>0</v>
      </c>
      <c r="M25" s="26">
        <v>0</v>
      </c>
    </row>
    <row r="26" spans="1:13" ht="15.75" thickBot="1">
      <c r="A26" s="61" t="s">
        <v>67</v>
      </c>
      <c r="B26" s="21" t="s">
        <v>18</v>
      </c>
      <c r="C26" s="21" t="s">
        <v>18</v>
      </c>
      <c r="D26" s="28">
        <v>12</v>
      </c>
      <c r="E26" s="28">
        <v>1</v>
      </c>
      <c r="F26" s="27">
        <v>0</v>
      </c>
      <c r="G26" s="27">
        <v>0</v>
      </c>
      <c r="H26" s="30">
        <v>0</v>
      </c>
      <c r="I26" s="27">
        <v>0</v>
      </c>
      <c r="J26" s="27">
        <v>0</v>
      </c>
      <c r="K26" s="27">
        <v>0</v>
      </c>
      <c r="L26" s="31">
        <v>0</v>
      </c>
      <c r="M26" s="32">
        <v>0</v>
      </c>
    </row>
    <row r="27" spans="1:13" s="36" customFormat="1" ht="15.75" thickBot="1">
      <c r="A27" s="40" t="s">
        <v>20</v>
      </c>
      <c r="B27" s="105">
        <f>SUM(B19:B24)</f>
        <v>0</v>
      </c>
      <c r="C27" s="106">
        <f>SUM(C19:C24)</f>
        <v>0</v>
      </c>
      <c r="D27" s="106">
        <f>SUM(D19:D26)</f>
        <v>274</v>
      </c>
      <c r="E27" s="106">
        <f>SUM(E19:E26)</f>
        <v>8</v>
      </c>
      <c r="F27" s="106">
        <f aca="true" t="shared" si="3" ref="F27:M27">SUM(F19:F24)</f>
        <v>0</v>
      </c>
      <c r="G27" s="106">
        <f t="shared" si="3"/>
        <v>0</v>
      </c>
      <c r="H27" s="107">
        <f t="shared" si="3"/>
        <v>0</v>
      </c>
      <c r="I27" s="106">
        <f t="shared" si="3"/>
        <v>0</v>
      </c>
      <c r="J27" s="107">
        <f t="shared" si="3"/>
        <v>0</v>
      </c>
      <c r="K27" s="106">
        <f t="shared" si="3"/>
        <v>0</v>
      </c>
      <c r="L27" s="107">
        <f t="shared" si="3"/>
        <v>0</v>
      </c>
      <c r="M27" s="106">
        <f t="shared" si="3"/>
        <v>0</v>
      </c>
    </row>
    <row r="28" spans="1:14" ht="15.75" thickBot="1">
      <c r="A28" s="46" t="s">
        <v>11</v>
      </c>
      <c r="B28" s="47">
        <f aca="true" t="shared" si="4" ref="B28:M28">B13+B17+B27</f>
        <v>10259</v>
      </c>
      <c r="C28" s="47">
        <f t="shared" si="4"/>
        <v>71</v>
      </c>
      <c r="D28" s="47">
        <f t="shared" si="4"/>
        <v>1253</v>
      </c>
      <c r="E28" s="47">
        <f t="shared" si="4"/>
        <v>42</v>
      </c>
      <c r="F28" s="47">
        <f t="shared" si="4"/>
        <v>1061</v>
      </c>
      <c r="G28" s="47">
        <f t="shared" si="4"/>
        <v>44</v>
      </c>
      <c r="H28" s="47">
        <f t="shared" si="4"/>
        <v>89</v>
      </c>
      <c r="I28" s="47">
        <f t="shared" si="4"/>
        <v>229</v>
      </c>
      <c r="J28" s="47">
        <f t="shared" si="4"/>
        <v>524</v>
      </c>
      <c r="K28" s="47">
        <f t="shared" si="4"/>
        <v>290</v>
      </c>
      <c r="L28" s="130">
        <f t="shared" si="4"/>
        <v>11</v>
      </c>
      <c r="M28" s="47">
        <f t="shared" si="4"/>
        <v>1143</v>
      </c>
      <c r="N28" s="103"/>
    </row>
    <row r="29" spans="1:5" ht="15.75" thickBot="1">
      <c r="A29" s="57" t="s">
        <v>27</v>
      </c>
      <c r="B29" s="48">
        <v>34</v>
      </c>
      <c r="C29" s="49" t="s">
        <v>28</v>
      </c>
      <c r="D29" s="50"/>
      <c r="E29" s="50"/>
    </row>
    <row r="30" spans="1:5" ht="14.25" customHeight="1" thickBot="1">
      <c r="A30" s="57" t="s">
        <v>79</v>
      </c>
      <c r="B30" s="48">
        <v>5</v>
      </c>
      <c r="C30" s="110"/>
      <c r="D30" s="50"/>
      <c r="E30" s="50"/>
    </row>
    <row r="31" spans="1:13" ht="13.5" customHeight="1" thickBot="1">
      <c r="A31" s="57" t="s">
        <v>29</v>
      </c>
      <c r="B31" s="48">
        <v>66</v>
      </c>
      <c r="C31" s="171"/>
      <c r="D31" s="172"/>
      <c r="E31" s="173"/>
      <c r="F31" s="174" t="s">
        <v>37</v>
      </c>
      <c r="G31" s="175"/>
      <c r="H31" s="175"/>
      <c r="I31" s="175"/>
      <c r="J31" s="176"/>
      <c r="K31" s="177" t="s">
        <v>61</v>
      </c>
      <c r="L31" s="178"/>
      <c r="M31" s="179"/>
    </row>
    <row r="32" spans="1:13" ht="15.75" customHeight="1" thickBot="1">
      <c r="A32" s="57" t="s">
        <v>30</v>
      </c>
      <c r="B32" s="48">
        <v>905</v>
      </c>
      <c r="C32" s="96"/>
      <c r="D32" s="94"/>
      <c r="E32" s="95"/>
      <c r="F32" s="161" t="s">
        <v>44</v>
      </c>
      <c r="G32" s="162"/>
      <c r="H32" s="162"/>
      <c r="I32" s="163"/>
      <c r="J32" s="62">
        <v>7</v>
      </c>
      <c r="K32" s="89" t="s">
        <v>51</v>
      </c>
      <c r="L32" s="156" t="s">
        <v>52</v>
      </c>
      <c r="M32" s="164"/>
    </row>
    <row r="33" spans="1:13" ht="15.75" thickBot="1">
      <c r="A33" s="59" t="s">
        <v>32</v>
      </c>
      <c r="B33" s="102">
        <v>238</v>
      </c>
      <c r="C33" s="100">
        <f>B32+B33</f>
        <v>1143</v>
      </c>
      <c r="F33" s="158" t="s">
        <v>48</v>
      </c>
      <c r="G33" s="159"/>
      <c r="H33" s="159"/>
      <c r="I33" s="160"/>
      <c r="J33" s="63">
        <v>449</v>
      </c>
      <c r="K33" s="90"/>
      <c r="L33" s="147" t="s">
        <v>53</v>
      </c>
      <c r="M33" s="148"/>
    </row>
    <row r="34" spans="6:13" ht="14.25">
      <c r="F34" s="158" t="s">
        <v>38</v>
      </c>
      <c r="G34" s="159"/>
      <c r="H34" s="159"/>
      <c r="I34" s="160"/>
      <c r="J34" s="63">
        <v>8</v>
      </c>
      <c r="K34" s="89" t="s">
        <v>54</v>
      </c>
      <c r="L34" s="156" t="s">
        <v>55</v>
      </c>
      <c r="M34" s="157"/>
    </row>
    <row r="35" spans="1:13" ht="15" thickBot="1">
      <c r="A35" s="53" t="s">
        <v>47</v>
      </c>
      <c r="F35" s="158" t="s">
        <v>39</v>
      </c>
      <c r="G35" s="159"/>
      <c r="H35" s="159"/>
      <c r="I35" s="160"/>
      <c r="J35" s="63">
        <v>11</v>
      </c>
      <c r="K35" s="90"/>
      <c r="L35" s="147" t="s">
        <v>52</v>
      </c>
      <c r="M35" s="148"/>
    </row>
    <row r="36" spans="1:13" ht="15" thickBot="1">
      <c r="A36" s="53" t="s">
        <v>83</v>
      </c>
      <c r="F36" s="149" t="s">
        <v>41</v>
      </c>
      <c r="G36" s="150"/>
      <c r="H36" s="150"/>
      <c r="I36" s="151"/>
      <c r="J36" s="64">
        <v>9</v>
      </c>
      <c r="K36" s="91" t="s">
        <v>56</v>
      </c>
      <c r="L36" s="152" t="s">
        <v>57</v>
      </c>
      <c r="M36" s="153"/>
    </row>
    <row r="37" spans="1:13" ht="15.75" thickBot="1">
      <c r="A37" s="53" t="s">
        <v>49</v>
      </c>
      <c r="F37" s="154" t="s">
        <v>40</v>
      </c>
      <c r="G37" s="155"/>
      <c r="H37" s="155"/>
      <c r="I37" s="155"/>
      <c r="J37" s="88">
        <f>SUM(J32:J36)</f>
        <v>484</v>
      </c>
      <c r="K37" s="89" t="s">
        <v>58</v>
      </c>
      <c r="L37" s="156" t="s">
        <v>59</v>
      </c>
      <c r="M37" s="157"/>
    </row>
    <row r="38" spans="1:13" ht="15" thickBot="1">
      <c r="A38" s="53" t="s">
        <v>50</v>
      </c>
      <c r="K38" s="92"/>
      <c r="L38" s="147" t="s">
        <v>60</v>
      </c>
      <c r="M38" s="148"/>
    </row>
  </sheetData>
  <mergeCells count="26">
    <mergeCell ref="A1:M1"/>
    <mergeCell ref="A2:M2"/>
    <mergeCell ref="A3:M3"/>
    <mergeCell ref="A4:A5"/>
    <mergeCell ref="B4:C4"/>
    <mergeCell ref="D4:E4"/>
    <mergeCell ref="F4:G4"/>
    <mergeCell ref="H4:M4"/>
    <mergeCell ref="A14:M14"/>
    <mergeCell ref="A18:M18"/>
    <mergeCell ref="C31:E31"/>
    <mergeCell ref="F31:J31"/>
    <mergeCell ref="K31:M31"/>
    <mergeCell ref="F32:I32"/>
    <mergeCell ref="L32:M32"/>
    <mergeCell ref="F33:I33"/>
    <mergeCell ref="L33:M33"/>
    <mergeCell ref="F34:I34"/>
    <mergeCell ref="L34:M34"/>
    <mergeCell ref="F35:I35"/>
    <mergeCell ref="L35:M35"/>
    <mergeCell ref="L38:M38"/>
    <mergeCell ref="F36:I36"/>
    <mergeCell ref="L36:M36"/>
    <mergeCell ref="F37:I37"/>
    <mergeCell ref="L37:M37"/>
  </mergeCells>
  <printOptions/>
  <pageMargins left="0.22" right="0.17" top="0.22" bottom="0.23" header="0.17" footer="0.17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8"/>
  <sheetViews>
    <sheetView workbookViewId="0" topLeftCell="A1">
      <selection activeCell="D5" sqref="D5"/>
    </sheetView>
  </sheetViews>
  <sheetFormatPr defaultColWidth="9.140625" defaultRowHeight="12.75"/>
  <cols>
    <col min="1" max="1" width="47.57421875" style="53" customWidth="1"/>
    <col min="2" max="2" width="9.00390625" style="51" customWidth="1"/>
    <col min="3" max="3" width="9.28125" style="51" customWidth="1"/>
    <col min="4" max="4" width="9.140625" style="51" customWidth="1"/>
    <col min="5" max="5" width="9.57421875" style="51" customWidth="1"/>
    <col min="6" max="6" width="10.421875" style="51" customWidth="1"/>
    <col min="7" max="7" width="8.140625" style="51" customWidth="1"/>
    <col min="8" max="9" width="8.00390625" style="51" customWidth="1"/>
    <col min="10" max="10" width="7.8515625" style="51" customWidth="1"/>
    <col min="11" max="11" width="9.28125" style="51" customWidth="1"/>
    <col min="12" max="12" width="9.140625" style="51" customWidth="1"/>
    <col min="13" max="13" width="9.421875" style="52" customWidth="1"/>
    <col min="14" max="16384" width="9.140625" style="1" customWidth="1"/>
  </cols>
  <sheetData>
    <row r="1" spans="1:13" ht="15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</row>
    <row r="2" spans="1:13" ht="15.75" thickBot="1">
      <c r="A2" s="180" t="s">
        <v>1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</row>
    <row r="3" spans="1:13" ht="15.75" thickBot="1">
      <c r="A3" s="181" t="s">
        <v>70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3"/>
    </row>
    <row r="4" spans="1:13" s="56" customFormat="1" ht="35.25" customHeight="1" thickBot="1">
      <c r="A4" s="184" t="s">
        <v>2</v>
      </c>
      <c r="B4" s="186" t="s">
        <v>72</v>
      </c>
      <c r="C4" s="187"/>
      <c r="D4" s="188" t="s">
        <v>46</v>
      </c>
      <c r="E4" s="189"/>
      <c r="F4" s="190" t="s">
        <v>4</v>
      </c>
      <c r="G4" s="191"/>
      <c r="H4" s="192" t="s">
        <v>43</v>
      </c>
      <c r="I4" s="193"/>
      <c r="J4" s="193"/>
      <c r="K4" s="193"/>
      <c r="L4" s="193"/>
      <c r="M4" s="194"/>
    </row>
    <row r="5" spans="1:13" s="55" customFormat="1" ht="39" thickBot="1">
      <c r="A5" s="185"/>
      <c r="B5" s="67" t="s">
        <v>5</v>
      </c>
      <c r="C5" s="68" t="s">
        <v>6</v>
      </c>
      <c r="D5" s="67" t="s">
        <v>5</v>
      </c>
      <c r="E5" s="68" t="s">
        <v>7</v>
      </c>
      <c r="F5" s="69" t="s">
        <v>8</v>
      </c>
      <c r="G5" s="98" t="s">
        <v>63</v>
      </c>
      <c r="H5" s="70" t="s">
        <v>34</v>
      </c>
      <c r="I5" s="67" t="s">
        <v>35</v>
      </c>
      <c r="J5" s="71" t="s">
        <v>36</v>
      </c>
      <c r="K5" s="67" t="s">
        <v>9</v>
      </c>
      <c r="L5" s="71" t="s">
        <v>10</v>
      </c>
      <c r="M5" s="72" t="s">
        <v>11</v>
      </c>
    </row>
    <row r="6" spans="1:14" s="2" customFormat="1" ht="15">
      <c r="A6" s="78" t="s">
        <v>12</v>
      </c>
      <c r="B6" s="79">
        <v>3200</v>
      </c>
      <c r="C6" s="79">
        <v>17</v>
      </c>
      <c r="D6" s="80">
        <v>517</v>
      </c>
      <c r="E6" s="80">
        <v>16</v>
      </c>
      <c r="F6" s="79">
        <v>179</v>
      </c>
      <c r="G6" s="97">
        <v>0</v>
      </c>
      <c r="H6" s="81">
        <v>38</v>
      </c>
      <c r="I6" s="79">
        <v>122</v>
      </c>
      <c r="J6" s="79">
        <v>250</v>
      </c>
      <c r="K6" s="79">
        <v>105</v>
      </c>
      <c r="L6" s="79">
        <v>6</v>
      </c>
      <c r="M6" s="82">
        <f aca="true" t="shared" si="0" ref="M6:M11">SUM(H6:L6)</f>
        <v>521</v>
      </c>
      <c r="N6" s="93"/>
    </row>
    <row r="7" spans="1:14" s="2" customFormat="1" ht="15">
      <c r="A7" s="4" t="s">
        <v>13</v>
      </c>
      <c r="B7" s="5">
        <v>1923</v>
      </c>
      <c r="C7" s="5">
        <v>12</v>
      </c>
      <c r="D7" s="6">
        <v>89</v>
      </c>
      <c r="E7" s="6">
        <v>4</v>
      </c>
      <c r="F7" s="5">
        <v>90</v>
      </c>
      <c r="G7" s="5">
        <v>1</v>
      </c>
      <c r="H7" s="7">
        <v>30</v>
      </c>
      <c r="I7" s="5">
        <v>56</v>
      </c>
      <c r="J7" s="5">
        <v>73</v>
      </c>
      <c r="K7" s="5">
        <v>18</v>
      </c>
      <c r="L7" s="5">
        <v>1</v>
      </c>
      <c r="M7" s="83">
        <f t="shared" si="0"/>
        <v>178</v>
      </c>
      <c r="N7" s="93"/>
    </row>
    <row r="8" spans="1:14" ht="15">
      <c r="A8" s="8" t="s">
        <v>14</v>
      </c>
      <c r="B8" s="5">
        <v>1370</v>
      </c>
      <c r="C8" s="5">
        <v>9</v>
      </c>
      <c r="D8" s="6">
        <v>88</v>
      </c>
      <c r="E8" s="6">
        <v>2</v>
      </c>
      <c r="F8" s="5">
        <v>47</v>
      </c>
      <c r="G8" s="5">
        <v>0</v>
      </c>
      <c r="H8" s="7">
        <v>7</v>
      </c>
      <c r="I8" s="5">
        <v>27</v>
      </c>
      <c r="J8" s="5">
        <v>46</v>
      </c>
      <c r="K8" s="5">
        <v>12</v>
      </c>
      <c r="L8" s="5">
        <v>0</v>
      </c>
      <c r="M8" s="83">
        <f t="shared" si="0"/>
        <v>92</v>
      </c>
      <c r="N8" s="51"/>
    </row>
    <row r="9" spans="1:14" s="2" customFormat="1" ht="15">
      <c r="A9" s="9" t="s">
        <v>15</v>
      </c>
      <c r="B9" s="5">
        <v>1757</v>
      </c>
      <c r="C9" s="5">
        <v>10</v>
      </c>
      <c r="D9" s="6">
        <v>131</v>
      </c>
      <c r="E9" s="6">
        <v>4</v>
      </c>
      <c r="F9" s="5">
        <v>108</v>
      </c>
      <c r="G9" s="5">
        <v>0</v>
      </c>
      <c r="H9" s="7">
        <v>10</v>
      </c>
      <c r="I9" s="5">
        <v>22</v>
      </c>
      <c r="J9" s="5">
        <v>59</v>
      </c>
      <c r="K9" s="5">
        <v>67</v>
      </c>
      <c r="L9" s="5">
        <v>3</v>
      </c>
      <c r="M9" s="83">
        <f t="shared" si="0"/>
        <v>161</v>
      </c>
      <c r="N9" s="93"/>
    </row>
    <row r="10" spans="1:14" s="2" customFormat="1" ht="15">
      <c r="A10" s="9" t="s">
        <v>16</v>
      </c>
      <c r="B10" s="5">
        <v>1513</v>
      </c>
      <c r="C10" s="5">
        <v>11</v>
      </c>
      <c r="D10" s="6">
        <v>51</v>
      </c>
      <c r="E10" s="6">
        <v>2</v>
      </c>
      <c r="F10" s="5">
        <v>85</v>
      </c>
      <c r="G10" s="5">
        <v>1</v>
      </c>
      <c r="H10" s="7">
        <v>12</v>
      </c>
      <c r="I10" s="5">
        <v>16</v>
      </c>
      <c r="J10" s="5">
        <v>79</v>
      </c>
      <c r="K10" s="5">
        <v>65</v>
      </c>
      <c r="L10" s="5">
        <v>3</v>
      </c>
      <c r="M10" s="83">
        <f t="shared" si="0"/>
        <v>175</v>
      </c>
      <c r="N10" s="93"/>
    </row>
    <row r="11" spans="1:13" s="2" customFormat="1" ht="15">
      <c r="A11" s="9" t="s">
        <v>17</v>
      </c>
      <c r="B11" s="5" t="s">
        <v>18</v>
      </c>
      <c r="C11" s="5" t="s">
        <v>18</v>
      </c>
      <c r="D11" s="6" t="s">
        <v>18</v>
      </c>
      <c r="E11" s="6" t="s">
        <v>18</v>
      </c>
      <c r="F11" s="5">
        <v>105</v>
      </c>
      <c r="G11" s="5">
        <v>11</v>
      </c>
      <c r="H11" s="10" t="s">
        <v>18</v>
      </c>
      <c r="I11" s="5" t="s">
        <v>18</v>
      </c>
      <c r="J11" s="5" t="s">
        <v>19</v>
      </c>
      <c r="K11" s="5" t="s">
        <v>18</v>
      </c>
      <c r="L11" s="5" t="s">
        <v>18</v>
      </c>
      <c r="M11" s="83">
        <f t="shared" si="0"/>
        <v>0</v>
      </c>
    </row>
    <row r="12" spans="1:14" s="2" customFormat="1" ht="27.75" customHeight="1" thickBot="1">
      <c r="A12" s="84" t="s">
        <v>45</v>
      </c>
      <c r="B12" s="85" t="s">
        <v>18</v>
      </c>
      <c r="C12" s="85" t="s">
        <v>18</v>
      </c>
      <c r="D12" s="86"/>
      <c r="E12" s="87"/>
      <c r="F12" s="87">
        <f>367+8</f>
        <v>375</v>
      </c>
      <c r="G12" s="87">
        <f>8+12+7+74</f>
        <v>101</v>
      </c>
      <c r="H12" s="85">
        <v>0</v>
      </c>
      <c r="I12" s="85"/>
      <c r="J12" s="85" t="s">
        <v>18</v>
      </c>
      <c r="K12" s="85" t="s">
        <v>18</v>
      </c>
      <c r="L12" s="85" t="s">
        <v>18</v>
      </c>
      <c r="M12" s="99">
        <v>0</v>
      </c>
      <c r="N12" s="11"/>
    </row>
    <row r="13" spans="1:15" s="13" customFormat="1" ht="22.5" customHeight="1" thickBot="1">
      <c r="A13" s="73" t="s">
        <v>20</v>
      </c>
      <c r="B13" s="74">
        <f aca="true" t="shared" si="1" ref="B13:M13">SUM(B6:B12)</f>
        <v>9763</v>
      </c>
      <c r="C13" s="74">
        <f t="shared" si="1"/>
        <v>59</v>
      </c>
      <c r="D13" s="75">
        <f t="shared" si="1"/>
        <v>876</v>
      </c>
      <c r="E13" s="76">
        <f t="shared" si="1"/>
        <v>28</v>
      </c>
      <c r="F13" s="74">
        <f t="shared" si="1"/>
        <v>989</v>
      </c>
      <c r="G13" s="74">
        <f t="shared" si="1"/>
        <v>114</v>
      </c>
      <c r="H13" s="74">
        <f t="shared" si="1"/>
        <v>97</v>
      </c>
      <c r="I13" s="74">
        <f t="shared" si="1"/>
        <v>243</v>
      </c>
      <c r="J13" s="77">
        <f t="shared" si="1"/>
        <v>507</v>
      </c>
      <c r="K13" s="74">
        <f t="shared" si="1"/>
        <v>267</v>
      </c>
      <c r="L13" s="74">
        <f t="shared" si="1"/>
        <v>13</v>
      </c>
      <c r="M13" s="3">
        <f t="shared" si="1"/>
        <v>1127</v>
      </c>
      <c r="O13" s="101"/>
    </row>
    <row r="14" spans="1:13" s="2" customFormat="1" ht="15.75" thickBot="1">
      <c r="A14" s="165" t="s">
        <v>21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7"/>
    </row>
    <row r="15" spans="1:13" ht="15">
      <c r="A15" s="14" t="s">
        <v>22</v>
      </c>
      <c r="B15" s="15">
        <v>114</v>
      </c>
      <c r="C15" s="15">
        <v>1</v>
      </c>
      <c r="D15" s="16" t="s">
        <v>18</v>
      </c>
      <c r="E15" s="17" t="s">
        <v>18</v>
      </c>
      <c r="F15" s="15" t="s">
        <v>18</v>
      </c>
      <c r="G15" s="15" t="s">
        <v>18</v>
      </c>
      <c r="H15" s="18" t="s">
        <v>18</v>
      </c>
      <c r="I15" s="15" t="s">
        <v>18</v>
      </c>
      <c r="J15" s="15" t="s">
        <v>18</v>
      </c>
      <c r="K15" s="15" t="s">
        <v>18</v>
      </c>
      <c r="L15" s="19" t="s">
        <v>18</v>
      </c>
      <c r="M15" s="20" t="s">
        <v>18</v>
      </c>
    </row>
    <row r="16" spans="1:13" ht="29.25" customHeight="1">
      <c r="A16" s="65" t="s">
        <v>65</v>
      </c>
      <c r="B16" s="21">
        <v>0</v>
      </c>
      <c r="C16" s="21">
        <v>0</v>
      </c>
      <c r="D16" s="22" t="s">
        <v>18</v>
      </c>
      <c r="E16" s="23" t="s">
        <v>18</v>
      </c>
      <c r="F16" s="21" t="s">
        <v>18</v>
      </c>
      <c r="G16" s="21" t="s">
        <v>18</v>
      </c>
      <c r="H16" s="24" t="s">
        <v>18</v>
      </c>
      <c r="I16" s="21" t="s">
        <v>18</v>
      </c>
      <c r="J16" s="21" t="s">
        <v>18</v>
      </c>
      <c r="K16" s="21" t="s">
        <v>18</v>
      </c>
      <c r="L16" s="25" t="s">
        <v>18</v>
      </c>
      <c r="M16" s="26" t="s">
        <v>18</v>
      </c>
    </row>
    <row r="17" spans="1:13" ht="26.25" thickBot="1">
      <c r="A17" s="66" t="s">
        <v>42</v>
      </c>
      <c r="B17" s="27">
        <f>138+100+101+76</f>
        <v>415</v>
      </c>
      <c r="C17" s="27">
        <v>4</v>
      </c>
      <c r="D17" s="28" t="s">
        <v>18</v>
      </c>
      <c r="E17" s="29" t="s">
        <v>18</v>
      </c>
      <c r="F17" s="27" t="s">
        <v>18</v>
      </c>
      <c r="G17" s="27" t="s">
        <v>18</v>
      </c>
      <c r="H17" s="30" t="s">
        <v>18</v>
      </c>
      <c r="I17" s="27" t="s">
        <v>18</v>
      </c>
      <c r="J17" s="27" t="s">
        <v>18</v>
      </c>
      <c r="K17" s="27" t="s">
        <v>18</v>
      </c>
      <c r="L17" s="31" t="s">
        <v>18</v>
      </c>
      <c r="M17" s="32" t="s">
        <v>18</v>
      </c>
    </row>
    <row r="18" spans="1:13" s="36" customFormat="1" ht="15.75" thickBot="1">
      <c r="A18" s="12" t="s">
        <v>20</v>
      </c>
      <c r="B18" s="33">
        <f aca="true" t="shared" si="2" ref="B18:M18">SUM(B15:B17)</f>
        <v>529</v>
      </c>
      <c r="C18" s="34">
        <f t="shared" si="2"/>
        <v>5</v>
      </c>
      <c r="D18" s="33">
        <f t="shared" si="2"/>
        <v>0</v>
      </c>
      <c r="E18" s="34">
        <f t="shared" si="2"/>
        <v>0</v>
      </c>
      <c r="F18" s="33">
        <f t="shared" si="2"/>
        <v>0</v>
      </c>
      <c r="G18" s="34">
        <f t="shared" si="2"/>
        <v>0</v>
      </c>
      <c r="H18" s="33">
        <f t="shared" si="2"/>
        <v>0</v>
      </c>
      <c r="I18" s="34">
        <f t="shared" si="2"/>
        <v>0</v>
      </c>
      <c r="J18" s="33">
        <f t="shared" si="2"/>
        <v>0</v>
      </c>
      <c r="K18" s="34">
        <f t="shared" si="2"/>
        <v>0</v>
      </c>
      <c r="L18" s="33">
        <f t="shared" si="2"/>
        <v>0</v>
      </c>
      <c r="M18" s="35">
        <f t="shared" si="2"/>
        <v>0</v>
      </c>
    </row>
    <row r="19" spans="1:13" s="2" customFormat="1" ht="15.75" thickBot="1">
      <c r="A19" s="196" t="s">
        <v>23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95"/>
    </row>
    <row r="20" spans="1:13" ht="15">
      <c r="A20" s="60" t="s">
        <v>24</v>
      </c>
      <c r="B20" s="21" t="s">
        <v>18</v>
      </c>
      <c r="C20" s="21" t="s">
        <v>18</v>
      </c>
      <c r="D20" s="22">
        <v>77</v>
      </c>
      <c r="E20" s="23">
        <v>1</v>
      </c>
      <c r="F20" s="21" t="s">
        <v>18</v>
      </c>
      <c r="G20" s="21" t="s">
        <v>18</v>
      </c>
      <c r="H20" s="24" t="s">
        <v>18</v>
      </c>
      <c r="I20" s="21" t="s">
        <v>18</v>
      </c>
      <c r="J20" s="21" t="s">
        <v>18</v>
      </c>
      <c r="K20" s="21" t="s">
        <v>18</v>
      </c>
      <c r="L20" s="25" t="s">
        <v>18</v>
      </c>
      <c r="M20" s="26" t="s">
        <v>18</v>
      </c>
    </row>
    <row r="21" spans="1:13" ht="15.75" thickBot="1">
      <c r="A21" s="61" t="s">
        <v>25</v>
      </c>
      <c r="B21" s="27" t="s">
        <v>18</v>
      </c>
      <c r="C21" s="27" t="s">
        <v>18</v>
      </c>
      <c r="D21" s="28">
        <v>57</v>
      </c>
      <c r="E21" s="28">
        <v>1</v>
      </c>
      <c r="F21" s="27" t="s">
        <v>18</v>
      </c>
      <c r="G21" s="27" t="s">
        <v>18</v>
      </c>
      <c r="H21" s="30" t="s">
        <v>18</v>
      </c>
      <c r="I21" s="27" t="s">
        <v>18</v>
      </c>
      <c r="J21" s="27" t="s">
        <v>18</v>
      </c>
      <c r="K21" s="27" t="s">
        <v>18</v>
      </c>
      <c r="L21" s="31" t="s">
        <v>18</v>
      </c>
      <c r="M21" s="38" t="s">
        <v>18</v>
      </c>
    </row>
    <row r="22" spans="1:13" ht="15">
      <c r="A22" s="60" t="s">
        <v>69</v>
      </c>
      <c r="B22" s="21" t="s">
        <v>18</v>
      </c>
      <c r="C22" s="21" t="s">
        <v>18</v>
      </c>
      <c r="D22" s="22">
        <v>50</v>
      </c>
      <c r="E22" s="23">
        <v>1</v>
      </c>
      <c r="F22" s="21" t="s">
        <v>18</v>
      </c>
      <c r="G22" s="21" t="s">
        <v>18</v>
      </c>
      <c r="H22" s="24" t="s">
        <v>18</v>
      </c>
      <c r="I22" s="21" t="s">
        <v>18</v>
      </c>
      <c r="J22" s="21" t="s">
        <v>18</v>
      </c>
      <c r="K22" s="21" t="s">
        <v>18</v>
      </c>
      <c r="L22" s="25" t="s">
        <v>18</v>
      </c>
      <c r="M22" s="37" t="s">
        <v>18</v>
      </c>
    </row>
    <row r="23" spans="1:13" ht="15">
      <c r="A23" s="61" t="s">
        <v>68</v>
      </c>
      <c r="B23" s="21">
        <v>0</v>
      </c>
      <c r="C23" s="21">
        <v>0</v>
      </c>
      <c r="D23" s="22">
        <v>0</v>
      </c>
      <c r="E23" s="22">
        <v>0</v>
      </c>
      <c r="F23" s="21">
        <v>0</v>
      </c>
      <c r="G23" s="21">
        <v>0</v>
      </c>
      <c r="H23" s="24">
        <v>0</v>
      </c>
      <c r="I23" s="21">
        <v>0</v>
      </c>
      <c r="J23" s="21">
        <v>0</v>
      </c>
      <c r="K23" s="21">
        <v>0</v>
      </c>
      <c r="L23" s="21">
        <v>0</v>
      </c>
      <c r="M23" s="39">
        <v>0</v>
      </c>
    </row>
    <row r="24" spans="1:13" ht="15">
      <c r="A24" s="61" t="s">
        <v>26</v>
      </c>
      <c r="B24" s="27" t="s">
        <v>18</v>
      </c>
      <c r="C24" s="27" t="s">
        <v>18</v>
      </c>
      <c r="D24" s="28">
        <v>25</v>
      </c>
      <c r="E24" s="28">
        <v>1</v>
      </c>
      <c r="F24" s="27" t="s">
        <v>18</v>
      </c>
      <c r="G24" s="27" t="s">
        <v>18</v>
      </c>
      <c r="H24" s="30" t="s">
        <v>18</v>
      </c>
      <c r="I24" s="27" t="s">
        <v>18</v>
      </c>
      <c r="J24" s="27" t="s">
        <v>18</v>
      </c>
      <c r="K24" s="27" t="s">
        <v>18</v>
      </c>
      <c r="L24" s="31" t="s">
        <v>18</v>
      </c>
      <c r="M24" s="32" t="s">
        <v>18</v>
      </c>
    </row>
    <row r="25" spans="1:13" ht="15">
      <c r="A25" s="61" t="s">
        <v>33</v>
      </c>
      <c r="B25" s="21">
        <v>0</v>
      </c>
      <c r="C25" s="21">
        <v>0</v>
      </c>
      <c r="D25" s="22">
        <v>10</v>
      </c>
      <c r="E25" s="22">
        <v>1</v>
      </c>
      <c r="F25" s="21">
        <v>0</v>
      </c>
      <c r="G25" s="21">
        <v>0</v>
      </c>
      <c r="H25" s="24">
        <v>0</v>
      </c>
      <c r="I25" s="21">
        <v>0</v>
      </c>
      <c r="J25" s="21">
        <v>0</v>
      </c>
      <c r="K25" s="21">
        <v>0</v>
      </c>
      <c r="L25" s="21">
        <v>0</v>
      </c>
      <c r="M25" s="39">
        <v>0</v>
      </c>
    </row>
    <row r="26" spans="1:13" ht="15.75" thickBot="1">
      <c r="A26" s="61" t="s">
        <v>67</v>
      </c>
      <c r="B26" s="21">
        <v>0</v>
      </c>
      <c r="C26" s="21">
        <v>0</v>
      </c>
      <c r="D26" s="22">
        <v>0</v>
      </c>
      <c r="E26" s="22">
        <v>0</v>
      </c>
      <c r="F26" s="21">
        <v>0</v>
      </c>
      <c r="G26" s="21">
        <v>0</v>
      </c>
      <c r="H26" s="24">
        <v>0</v>
      </c>
      <c r="I26" s="21">
        <v>0</v>
      </c>
      <c r="J26" s="21">
        <v>0</v>
      </c>
      <c r="K26" s="21">
        <v>0</v>
      </c>
      <c r="L26" s="21">
        <v>0</v>
      </c>
      <c r="M26" s="39">
        <v>0</v>
      </c>
    </row>
    <row r="27" spans="1:13" s="36" customFormat="1" ht="15.75" thickBot="1">
      <c r="A27" s="40" t="s">
        <v>20</v>
      </c>
      <c r="B27" s="41">
        <f>SUM(B20:B24)</f>
        <v>0</v>
      </c>
      <c r="C27" s="42">
        <f>SUM(C20:C24)</f>
        <v>0</v>
      </c>
      <c r="D27" s="42">
        <f>SUM(D20:D25)</f>
        <v>219</v>
      </c>
      <c r="E27" s="43">
        <f>SUM(E20:E25)</f>
        <v>5</v>
      </c>
      <c r="F27" s="42">
        <f aca="true" t="shared" si="3" ref="F27:M27">SUM(F20:F24)</f>
        <v>0</v>
      </c>
      <c r="G27" s="42">
        <f t="shared" si="3"/>
        <v>0</v>
      </c>
      <c r="H27" s="43">
        <f t="shared" si="3"/>
        <v>0</v>
      </c>
      <c r="I27" s="42">
        <f t="shared" si="3"/>
        <v>0</v>
      </c>
      <c r="J27" s="43">
        <f t="shared" si="3"/>
        <v>0</v>
      </c>
      <c r="K27" s="42">
        <f t="shared" si="3"/>
        <v>0</v>
      </c>
      <c r="L27" s="44">
        <f t="shared" si="3"/>
        <v>0</v>
      </c>
      <c r="M27" s="45">
        <f t="shared" si="3"/>
        <v>0</v>
      </c>
    </row>
    <row r="28" spans="1:13" ht="15.75" thickBot="1">
      <c r="A28" s="46" t="s">
        <v>11</v>
      </c>
      <c r="B28" s="47">
        <f aca="true" t="shared" si="4" ref="B28:M28">B13+B18+B27</f>
        <v>10292</v>
      </c>
      <c r="C28" s="47">
        <f t="shared" si="4"/>
        <v>64</v>
      </c>
      <c r="D28" s="47">
        <f t="shared" si="4"/>
        <v>1095</v>
      </c>
      <c r="E28" s="47">
        <f t="shared" si="4"/>
        <v>33</v>
      </c>
      <c r="F28" s="47">
        <f t="shared" si="4"/>
        <v>989</v>
      </c>
      <c r="G28" s="47">
        <f t="shared" si="4"/>
        <v>114</v>
      </c>
      <c r="H28" s="47">
        <f t="shared" si="4"/>
        <v>97</v>
      </c>
      <c r="I28" s="47">
        <f t="shared" si="4"/>
        <v>243</v>
      </c>
      <c r="J28" s="47">
        <f t="shared" si="4"/>
        <v>507</v>
      </c>
      <c r="K28" s="47">
        <f t="shared" si="4"/>
        <v>267</v>
      </c>
      <c r="L28" s="47">
        <f t="shared" si="4"/>
        <v>13</v>
      </c>
      <c r="M28" s="47">
        <f t="shared" si="4"/>
        <v>1127</v>
      </c>
    </row>
    <row r="29" spans="1:5" ht="15.75" thickBot="1">
      <c r="A29" s="57" t="s">
        <v>27</v>
      </c>
      <c r="B29" s="48">
        <v>34</v>
      </c>
      <c r="C29" s="49" t="s">
        <v>28</v>
      </c>
      <c r="D29" s="50"/>
      <c r="E29" s="50"/>
    </row>
    <row r="30" spans="1:13" ht="28.5" customHeight="1" thickBot="1">
      <c r="A30" s="57" t="s">
        <v>29</v>
      </c>
      <c r="B30" s="48">
        <v>64</v>
      </c>
      <c r="C30" s="171" t="s">
        <v>62</v>
      </c>
      <c r="D30" s="172"/>
      <c r="E30" s="173"/>
      <c r="F30" s="174" t="s">
        <v>37</v>
      </c>
      <c r="G30" s="175"/>
      <c r="H30" s="175"/>
      <c r="I30" s="175"/>
      <c r="J30" s="176"/>
      <c r="K30" s="177" t="s">
        <v>61</v>
      </c>
      <c r="L30" s="178"/>
      <c r="M30" s="179"/>
    </row>
    <row r="31" spans="1:13" ht="15.75" customHeight="1" thickBot="1">
      <c r="A31" s="57" t="s">
        <v>30</v>
      </c>
      <c r="B31" s="48">
        <v>883</v>
      </c>
      <c r="C31" s="96"/>
      <c r="D31" s="94"/>
      <c r="E31" s="95"/>
      <c r="F31" s="161" t="s">
        <v>44</v>
      </c>
      <c r="G31" s="162"/>
      <c r="H31" s="162"/>
      <c r="I31" s="163"/>
      <c r="J31" s="62">
        <v>8</v>
      </c>
      <c r="K31" s="89" t="s">
        <v>51</v>
      </c>
      <c r="L31" s="156" t="s">
        <v>52</v>
      </c>
      <c r="M31" s="164"/>
    </row>
    <row r="32" spans="1:13" ht="15.75" thickBot="1">
      <c r="A32" s="58" t="s">
        <v>31</v>
      </c>
      <c r="B32" s="54">
        <v>4</v>
      </c>
      <c r="F32" s="158" t="s">
        <v>48</v>
      </c>
      <c r="G32" s="159"/>
      <c r="H32" s="159"/>
      <c r="I32" s="160"/>
      <c r="J32" s="63">
        <v>367</v>
      </c>
      <c r="K32" s="90"/>
      <c r="L32" s="147" t="s">
        <v>53</v>
      </c>
      <c r="M32" s="148"/>
    </row>
    <row r="33" spans="1:13" ht="15.75" thickBot="1">
      <c r="A33" s="59" t="s">
        <v>32</v>
      </c>
      <c r="B33" s="48">
        <v>240</v>
      </c>
      <c r="C33" s="100">
        <f>B31+B32+B33</f>
        <v>1127</v>
      </c>
      <c r="F33" s="158" t="s">
        <v>38</v>
      </c>
      <c r="G33" s="159"/>
      <c r="H33" s="159"/>
      <c r="I33" s="160"/>
      <c r="J33" s="63">
        <v>20</v>
      </c>
      <c r="K33" s="89" t="s">
        <v>54</v>
      </c>
      <c r="L33" s="156" t="s">
        <v>55</v>
      </c>
      <c r="M33" s="157"/>
    </row>
    <row r="34" spans="1:13" ht="15" thickBot="1">
      <c r="A34" s="53" t="s">
        <v>47</v>
      </c>
      <c r="F34" s="158" t="s">
        <v>39</v>
      </c>
      <c r="G34" s="159"/>
      <c r="H34" s="159"/>
      <c r="I34" s="160"/>
      <c r="J34" s="63">
        <v>74</v>
      </c>
      <c r="K34" s="90"/>
      <c r="L34" s="147" t="s">
        <v>52</v>
      </c>
      <c r="M34" s="148"/>
    </row>
    <row r="35" spans="1:13" ht="15" thickBot="1">
      <c r="A35" s="53" t="s">
        <v>71</v>
      </c>
      <c r="F35" s="149" t="s">
        <v>41</v>
      </c>
      <c r="G35" s="150"/>
      <c r="H35" s="150"/>
      <c r="I35" s="151"/>
      <c r="J35" s="64">
        <v>7</v>
      </c>
      <c r="K35" s="91" t="s">
        <v>56</v>
      </c>
      <c r="L35" s="152" t="s">
        <v>57</v>
      </c>
      <c r="M35" s="153"/>
    </row>
    <row r="36" spans="1:13" ht="15.75" thickBot="1">
      <c r="A36" s="53" t="s">
        <v>49</v>
      </c>
      <c r="F36" s="154" t="s">
        <v>40</v>
      </c>
      <c r="G36" s="155"/>
      <c r="H36" s="155"/>
      <c r="I36" s="155"/>
      <c r="J36" s="88">
        <f>SUM(J31:J35)</f>
        <v>476</v>
      </c>
      <c r="K36" s="89" t="s">
        <v>58</v>
      </c>
      <c r="L36" s="156" t="s">
        <v>59</v>
      </c>
      <c r="M36" s="157"/>
    </row>
    <row r="37" spans="1:13" ht="15" thickBot="1">
      <c r="A37" s="53" t="s">
        <v>50</v>
      </c>
      <c r="K37" s="92"/>
      <c r="L37" s="147" t="s">
        <v>60</v>
      </c>
      <c r="M37" s="148"/>
    </row>
    <row r="38" ht="15">
      <c r="A38" s="53" t="s">
        <v>73</v>
      </c>
    </row>
  </sheetData>
  <mergeCells count="26">
    <mergeCell ref="L37:M37"/>
    <mergeCell ref="F35:I35"/>
    <mergeCell ref="L35:M35"/>
    <mergeCell ref="F36:I36"/>
    <mergeCell ref="L36:M36"/>
    <mergeCell ref="F33:I33"/>
    <mergeCell ref="L33:M33"/>
    <mergeCell ref="F34:I34"/>
    <mergeCell ref="L34:M34"/>
    <mergeCell ref="F31:I31"/>
    <mergeCell ref="L31:M31"/>
    <mergeCell ref="F32:I32"/>
    <mergeCell ref="L32:M32"/>
    <mergeCell ref="A14:M14"/>
    <mergeCell ref="A19:M19"/>
    <mergeCell ref="C30:E30"/>
    <mergeCell ref="F30:J30"/>
    <mergeCell ref="K30:M30"/>
    <mergeCell ref="A1:M1"/>
    <mergeCell ref="A2:M2"/>
    <mergeCell ref="A3:M3"/>
    <mergeCell ref="A4:A5"/>
    <mergeCell ref="B4:C4"/>
    <mergeCell ref="D4:E4"/>
    <mergeCell ref="F4:G4"/>
    <mergeCell ref="H4:M4"/>
  </mergeCells>
  <printOptions/>
  <pageMargins left="0.75" right="0.75" top="0.25" bottom="0.19" header="0.17" footer="0.17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1">
      <selection activeCell="A1" sqref="A1:IV16384"/>
    </sheetView>
  </sheetViews>
  <sheetFormatPr defaultColWidth="9.140625" defaultRowHeight="12.75"/>
  <cols>
    <col min="1" max="1" width="47.57421875" style="53" customWidth="1"/>
    <col min="2" max="2" width="9.00390625" style="51" customWidth="1"/>
    <col min="3" max="3" width="9.28125" style="51" customWidth="1"/>
    <col min="4" max="4" width="9.140625" style="51" customWidth="1"/>
    <col min="5" max="5" width="9.57421875" style="51" customWidth="1"/>
    <col min="6" max="6" width="10.421875" style="51" customWidth="1"/>
    <col min="7" max="7" width="8.140625" style="51" customWidth="1"/>
    <col min="8" max="9" width="8.00390625" style="51" customWidth="1"/>
    <col min="10" max="10" width="7.8515625" style="51" customWidth="1"/>
    <col min="11" max="11" width="9.28125" style="51" customWidth="1"/>
    <col min="12" max="12" width="9.140625" style="51" customWidth="1"/>
    <col min="13" max="13" width="9.421875" style="52" customWidth="1"/>
    <col min="14" max="16384" width="9.140625" style="1" customWidth="1"/>
  </cols>
  <sheetData>
    <row r="1" spans="1:13" ht="15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</row>
    <row r="2" spans="1:13" ht="15.75" thickBot="1">
      <c r="A2" s="180" t="s">
        <v>1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</row>
    <row r="3" spans="1:13" ht="15.75" thickBot="1">
      <c r="A3" s="181" t="s">
        <v>66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3"/>
    </row>
    <row r="4" spans="1:13" s="56" customFormat="1" ht="35.25" customHeight="1" thickBot="1">
      <c r="A4" s="184" t="s">
        <v>2</v>
      </c>
      <c r="B4" s="186" t="s">
        <v>3</v>
      </c>
      <c r="C4" s="187"/>
      <c r="D4" s="188" t="s">
        <v>46</v>
      </c>
      <c r="E4" s="189"/>
      <c r="F4" s="190" t="s">
        <v>4</v>
      </c>
      <c r="G4" s="191"/>
      <c r="H4" s="192" t="s">
        <v>43</v>
      </c>
      <c r="I4" s="193"/>
      <c r="J4" s="193"/>
      <c r="K4" s="193"/>
      <c r="L4" s="193"/>
      <c r="M4" s="194"/>
    </row>
    <row r="5" spans="1:13" s="55" customFormat="1" ht="39" thickBot="1">
      <c r="A5" s="185"/>
      <c r="B5" s="67" t="s">
        <v>5</v>
      </c>
      <c r="C5" s="68" t="s">
        <v>6</v>
      </c>
      <c r="D5" s="67" t="s">
        <v>5</v>
      </c>
      <c r="E5" s="68" t="s">
        <v>7</v>
      </c>
      <c r="F5" s="69" t="s">
        <v>8</v>
      </c>
      <c r="G5" s="98" t="s">
        <v>63</v>
      </c>
      <c r="H5" s="70" t="s">
        <v>34</v>
      </c>
      <c r="I5" s="67" t="s">
        <v>35</v>
      </c>
      <c r="J5" s="71" t="s">
        <v>36</v>
      </c>
      <c r="K5" s="67" t="s">
        <v>9</v>
      </c>
      <c r="L5" s="71" t="s">
        <v>10</v>
      </c>
      <c r="M5" s="72" t="s">
        <v>11</v>
      </c>
    </row>
    <row r="6" spans="1:14" s="2" customFormat="1" ht="15">
      <c r="A6" s="78" t="s">
        <v>12</v>
      </c>
      <c r="B6" s="79">
        <v>3200</v>
      </c>
      <c r="C6" s="79">
        <v>17</v>
      </c>
      <c r="D6" s="80">
        <v>523</v>
      </c>
      <c r="E6" s="80">
        <v>16</v>
      </c>
      <c r="F6" s="79">
        <v>179</v>
      </c>
      <c r="G6" s="97">
        <v>1</v>
      </c>
      <c r="H6" s="81">
        <v>40</v>
      </c>
      <c r="I6" s="79">
        <v>128</v>
      </c>
      <c r="J6" s="79">
        <v>251</v>
      </c>
      <c r="K6" s="79">
        <v>105</v>
      </c>
      <c r="L6" s="79">
        <v>6</v>
      </c>
      <c r="M6" s="82">
        <f aca="true" t="shared" si="0" ref="M6:M11">SUM(H6:L6)</f>
        <v>530</v>
      </c>
      <c r="N6" s="93"/>
    </row>
    <row r="7" spans="1:14" s="2" customFormat="1" ht="15">
      <c r="A7" s="4" t="s">
        <v>13</v>
      </c>
      <c r="B7" s="5">
        <v>1923</v>
      </c>
      <c r="C7" s="5">
        <v>12</v>
      </c>
      <c r="D7" s="6">
        <v>89</v>
      </c>
      <c r="E7" s="6">
        <v>4</v>
      </c>
      <c r="F7" s="5">
        <v>90</v>
      </c>
      <c r="G7" s="5">
        <v>2</v>
      </c>
      <c r="H7" s="7">
        <v>30</v>
      </c>
      <c r="I7" s="5">
        <v>56</v>
      </c>
      <c r="J7" s="5">
        <v>72</v>
      </c>
      <c r="K7" s="5">
        <v>18</v>
      </c>
      <c r="L7" s="5">
        <v>1</v>
      </c>
      <c r="M7" s="83">
        <f t="shared" si="0"/>
        <v>177</v>
      </c>
      <c r="N7" s="93"/>
    </row>
    <row r="8" spans="1:14" ht="15">
      <c r="A8" s="8" t="s">
        <v>14</v>
      </c>
      <c r="B8" s="5">
        <v>1370</v>
      </c>
      <c r="C8" s="5">
        <v>9</v>
      </c>
      <c r="D8" s="6">
        <v>88</v>
      </c>
      <c r="E8" s="6">
        <v>2</v>
      </c>
      <c r="F8" s="5">
        <v>49</v>
      </c>
      <c r="G8" s="5">
        <v>0</v>
      </c>
      <c r="H8" s="7">
        <v>8</v>
      </c>
      <c r="I8" s="5">
        <v>28</v>
      </c>
      <c r="J8" s="5">
        <v>46</v>
      </c>
      <c r="K8" s="5">
        <v>12</v>
      </c>
      <c r="L8" s="5">
        <v>0</v>
      </c>
      <c r="M8" s="83">
        <f t="shared" si="0"/>
        <v>94</v>
      </c>
      <c r="N8" s="51"/>
    </row>
    <row r="9" spans="1:14" s="2" customFormat="1" ht="15">
      <c r="A9" s="9" t="s">
        <v>15</v>
      </c>
      <c r="B9" s="5">
        <v>1757</v>
      </c>
      <c r="C9" s="5">
        <v>10</v>
      </c>
      <c r="D9" s="6">
        <v>131</v>
      </c>
      <c r="E9" s="6">
        <v>4</v>
      </c>
      <c r="F9" s="5">
        <v>108</v>
      </c>
      <c r="G9" s="5">
        <v>0</v>
      </c>
      <c r="H9" s="7">
        <v>10</v>
      </c>
      <c r="I9" s="5">
        <v>24</v>
      </c>
      <c r="J9" s="5">
        <v>60</v>
      </c>
      <c r="K9" s="5">
        <v>65</v>
      </c>
      <c r="L9" s="5">
        <v>3</v>
      </c>
      <c r="M9" s="83">
        <f t="shared" si="0"/>
        <v>162</v>
      </c>
      <c r="N9" s="93"/>
    </row>
    <row r="10" spans="1:14" s="2" customFormat="1" ht="15">
      <c r="A10" s="9" t="s">
        <v>16</v>
      </c>
      <c r="B10" s="5">
        <v>1513</v>
      </c>
      <c r="C10" s="5">
        <v>11</v>
      </c>
      <c r="D10" s="6">
        <v>51</v>
      </c>
      <c r="E10" s="6">
        <v>2</v>
      </c>
      <c r="F10" s="5">
        <v>85</v>
      </c>
      <c r="G10" s="5">
        <v>1</v>
      </c>
      <c r="H10" s="7">
        <v>12</v>
      </c>
      <c r="I10" s="5">
        <v>17</v>
      </c>
      <c r="J10" s="5">
        <v>79</v>
      </c>
      <c r="K10" s="5">
        <v>65</v>
      </c>
      <c r="L10" s="5">
        <v>3</v>
      </c>
      <c r="M10" s="83">
        <f t="shared" si="0"/>
        <v>176</v>
      </c>
      <c r="N10" s="93"/>
    </row>
    <row r="11" spans="1:13" s="2" customFormat="1" ht="15">
      <c r="A11" s="9" t="s">
        <v>17</v>
      </c>
      <c r="B11" s="5" t="s">
        <v>18</v>
      </c>
      <c r="C11" s="5" t="s">
        <v>18</v>
      </c>
      <c r="D11" s="6" t="s">
        <v>18</v>
      </c>
      <c r="E11" s="6" t="s">
        <v>18</v>
      </c>
      <c r="F11" s="5">
        <v>106</v>
      </c>
      <c r="G11" s="5">
        <v>12</v>
      </c>
      <c r="H11" s="10" t="s">
        <v>18</v>
      </c>
      <c r="I11" s="5" t="s">
        <v>18</v>
      </c>
      <c r="J11" s="5" t="s">
        <v>19</v>
      </c>
      <c r="K11" s="5" t="s">
        <v>18</v>
      </c>
      <c r="L11" s="5" t="s">
        <v>18</v>
      </c>
      <c r="M11" s="83">
        <f t="shared" si="0"/>
        <v>0</v>
      </c>
    </row>
    <row r="12" spans="1:14" s="2" customFormat="1" ht="27.75" customHeight="1" thickBot="1">
      <c r="A12" s="84" t="s">
        <v>45</v>
      </c>
      <c r="B12" s="85" t="s">
        <v>18</v>
      </c>
      <c r="C12" s="85" t="s">
        <v>18</v>
      </c>
      <c r="D12" s="86"/>
      <c r="E12" s="87"/>
      <c r="F12" s="87">
        <f>367+8</f>
        <v>375</v>
      </c>
      <c r="G12" s="87">
        <f>8+12+7+74</f>
        <v>101</v>
      </c>
      <c r="H12" s="85">
        <v>0</v>
      </c>
      <c r="I12" s="85"/>
      <c r="J12" s="85" t="s">
        <v>18</v>
      </c>
      <c r="K12" s="85" t="s">
        <v>18</v>
      </c>
      <c r="L12" s="85" t="s">
        <v>18</v>
      </c>
      <c r="M12" s="99">
        <v>0</v>
      </c>
      <c r="N12" s="11"/>
    </row>
    <row r="13" spans="1:13" s="13" customFormat="1" ht="22.5" customHeight="1" thickBot="1">
      <c r="A13" s="73" t="s">
        <v>20</v>
      </c>
      <c r="B13" s="74">
        <f aca="true" t="shared" si="1" ref="B13:M13">SUM(B6:B12)</f>
        <v>9763</v>
      </c>
      <c r="C13" s="74">
        <f t="shared" si="1"/>
        <v>59</v>
      </c>
      <c r="D13" s="75">
        <f t="shared" si="1"/>
        <v>882</v>
      </c>
      <c r="E13" s="76">
        <f t="shared" si="1"/>
        <v>28</v>
      </c>
      <c r="F13" s="74">
        <f t="shared" si="1"/>
        <v>992</v>
      </c>
      <c r="G13" s="74">
        <f t="shared" si="1"/>
        <v>117</v>
      </c>
      <c r="H13" s="74">
        <f t="shared" si="1"/>
        <v>100</v>
      </c>
      <c r="I13" s="74">
        <f t="shared" si="1"/>
        <v>253</v>
      </c>
      <c r="J13" s="77">
        <f t="shared" si="1"/>
        <v>508</v>
      </c>
      <c r="K13" s="74">
        <f t="shared" si="1"/>
        <v>265</v>
      </c>
      <c r="L13" s="74">
        <f t="shared" si="1"/>
        <v>13</v>
      </c>
      <c r="M13" s="3">
        <f t="shared" si="1"/>
        <v>1139</v>
      </c>
    </row>
    <row r="14" spans="1:13" s="2" customFormat="1" ht="15.75" thickBot="1">
      <c r="A14" s="165" t="s">
        <v>21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7"/>
    </row>
    <row r="15" spans="1:13" ht="15">
      <c r="A15" s="14" t="s">
        <v>22</v>
      </c>
      <c r="B15" s="15">
        <v>114</v>
      </c>
      <c r="C15" s="15">
        <v>1</v>
      </c>
      <c r="D15" s="16" t="s">
        <v>18</v>
      </c>
      <c r="E15" s="17" t="s">
        <v>18</v>
      </c>
      <c r="F15" s="15" t="s">
        <v>18</v>
      </c>
      <c r="G15" s="15" t="s">
        <v>18</v>
      </c>
      <c r="H15" s="18" t="s">
        <v>18</v>
      </c>
      <c r="I15" s="15" t="s">
        <v>18</v>
      </c>
      <c r="J15" s="15" t="s">
        <v>18</v>
      </c>
      <c r="K15" s="15" t="s">
        <v>18</v>
      </c>
      <c r="L15" s="19" t="s">
        <v>18</v>
      </c>
      <c r="M15" s="20" t="s">
        <v>18</v>
      </c>
    </row>
    <row r="16" spans="1:13" ht="29.25" customHeight="1">
      <c r="A16" s="65" t="s">
        <v>65</v>
      </c>
      <c r="B16" s="21">
        <v>0</v>
      </c>
      <c r="C16" s="21">
        <v>0</v>
      </c>
      <c r="D16" s="22" t="s">
        <v>18</v>
      </c>
      <c r="E16" s="23" t="s">
        <v>18</v>
      </c>
      <c r="F16" s="21" t="s">
        <v>18</v>
      </c>
      <c r="G16" s="21" t="s">
        <v>18</v>
      </c>
      <c r="H16" s="24" t="s">
        <v>18</v>
      </c>
      <c r="I16" s="21" t="s">
        <v>18</v>
      </c>
      <c r="J16" s="21" t="s">
        <v>18</v>
      </c>
      <c r="K16" s="21" t="s">
        <v>18</v>
      </c>
      <c r="L16" s="25" t="s">
        <v>18</v>
      </c>
      <c r="M16" s="26" t="s">
        <v>18</v>
      </c>
    </row>
    <row r="17" spans="1:13" ht="26.25" thickBot="1">
      <c r="A17" s="66" t="s">
        <v>42</v>
      </c>
      <c r="B17" s="27">
        <f>138+100+101+76</f>
        <v>415</v>
      </c>
      <c r="C17" s="27">
        <v>4</v>
      </c>
      <c r="D17" s="28" t="s">
        <v>18</v>
      </c>
      <c r="E17" s="29" t="s">
        <v>18</v>
      </c>
      <c r="F17" s="27" t="s">
        <v>18</v>
      </c>
      <c r="G17" s="27" t="s">
        <v>18</v>
      </c>
      <c r="H17" s="30" t="s">
        <v>18</v>
      </c>
      <c r="I17" s="27" t="s">
        <v>18</v>
      </c>
      <c r="J17" s="27" t="s">
        <v>18</v>
      </c>
      <c r="K17" s="27" t="s">
        <v>18</v>
      </c>
      <c r="L17" s="31" t="s">
        <v>18</v>
      </c>
      <c r="M17" s="32" t="s">
        <v>18</v>
      </c>
    </row>
    <row r="18" spans="1:13" s="36" customFormat="1" ht="15.75" thickBot="1">
      <c r="A18" s="12" t="s">
        <v>20</v>
      </c>
      <c r="B18" s="33">
        <f aca="true" t="shared" si="2" ref="B18:M18">SUM(B15:B17)</f>
        <v>529</v>
      </c>
      <c r="C18" s="34">
        <f t="shared" si="2"/>
        <v>5</v>
      </c>
      <c r="D18" s="33">
        <f t="shared" si="2"/>
        <v>0</v>
      </c>
      <c r="E18" s="34">
        <f t="shared" si="2"/>
        <v>0</v>
      </c>
      <c r="F18" s="33">
        <f t="shared" si="2"/>
        <v>0</v>
      </c>
      <c r="G18" s="34">
        <f t="shared" si="2"/>
        <v>0</v>
      </c>
      <c r="H18" s="33">
        <f t="shared" si="2"/>
        <v>0</v>
      </c>
      <c r="I18" s="34">
        <f t="shared" si="2"/>
        <v>0</v>
      </c>
      <c r="J18" s="33">
        <f t="shared" si="2"/>
        <v>0</v>
      </c>
      <c r="K18" s="34">
        <f t="shared" si="2"/>
        <v>0</v>
      </c>
      <c r="L18" s="33">
        <f t="shared" si="2"/>
        <v>0</v>
      </c>
      <c r="M18" s="35">
        <f t="shared" si="2"/>
        <v>0</v>
      </c>
    </row>
    <row r="19" spans="1:13" s="2" customFormat="1" ht="15.75" thickBot="1">
      <c r="A19" s="196" t="s">
        <v>23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95"/>
    </row>
    <row r="20" spans="1:13" ht="15">
      <c r="A20" s="60" t="s">
        <v>24</v>
      </c>
      <c r="B20" s="21" t="s">
        <v>18</v>
      </c>
      <c r="C20" s="21" t="s">
        <v>18</v>
      </c>
      <c r="D20" s="22">
        <v>77</v>
      </c>
      <c r="E20" s="23">
        <v>1</v>
      </c>
      <c r="F20" s="21" t="s">
        <v>18</v>
      </c>
      <c r="G20" s="21" t="s">
        <v>18</v>
      </c>
      <c r="H20" s="24" t="s">
        <v>18</v>
      </c>
      <c r="I20" s="21" t="s">
        <v>18</v>
      </c>
      <c r="J20" s="21" t="s">
        <v>18</v>
      </c>
      <c r="K20" s="21" t="s">
        <v>18</v>
      </c>
      <c r="L20" s="25" t="s">
        <v>18</v>
      </c>
      <c r="M20" s="26" t="s">
        <v>18</v>
      </c>
    </row>
    <row r="21" spans="1:13" ht="15.75" thickBot="1">
      <c r="A21" s="61" t="s">
        <v>25</v>
      </c>
      <c r="B21" s="27" t="s">
        <v>18</v>
      </c>
      <c r="C21" s="27" t="s">
        <v>18</v>
      </c>
      <c r="D21" s="28">
        <v>57</v>
      </c>
      <c r="E21" s="28">
        <v>1</v>
      </c>
      <c r="F21" s="27" t="s">
        <v>18</v>
      </c>
      <c r="G21" s="27" t="s">
        <v>18</v>
      </c>
      <c r="H21" s="30" t="s">
        <v>18</v>
      </c>
      <c r="I21" s="27" t="s">
        <v>18</v>
      </c>
      <c r="J21" s="27" t="s">
        <v>18</v>
      </c>
      <c r="K21" s="27" t="s">
        <v>18</v>
      </c>
      <c r="L21" s="31" t="s">
        <v>18</v>
      </c>
      <c r="M21" s="38" t="s">
        <v>18</v>
      </c>
    </row>
    <row r="22" spans="1:13" ht="15">
      <c r="A22" s="60" t="s">
        <v>69</v>
      </c>
      <c r="B22" s="21" t="s">
        <v>18</v>
      </c>
      <c r="C22" s="21" t="s">
        <v>18</v>
      </c>
      <c r="D22" s="22">
        <v>50</v>
      </c>
      <c r="E22" s="23">
        <v>1</v>
      </c>
      <c r="F22" s="21" t="s">
        <v>18</v>
      </c>
      <c r="G22" s="21" t="s">
        <v>18</v>
      </c>
      <c r="H22" s="24" t="s">
        <v>18</v>
      </c>
      <c r="I22" s="21" t="s">
        <v>18</v>
      </c>
      <c r="J22" s="21" t="s">
        <v>18</v>
      </c>
      <c r="K22" s="21" t="s">
        <v>18</v>
      </c>
      <c r="L22" s="25" t="s">
        <v>18</v>
      </c>
      <c r="M22" s="37" t="s">
        <v>18</v>
      </c>
    </row>
    <row r="23" spans="1:13" ht="15">
      <c r="A23" s="61" t="s">
        <v>68</v>
      </c>
      <c r="B23" s="21">
        <v>0</v>
      </c>
      <c r="C23" s="21">
        <v>0</v>
      </c>
      <c r="D23" s="22">
        <v>0</v>
      </c>
      <c r="E23" s="22">
        <v>0</v>
      </c>
      <c r="F23" s="21">
        <v>0</v>
      </c>
      <c r="G23" s="21">
        <v>0</v>
      </c>
      <c r="H23" s="24">
        <v>0</v>
      </c>
      <c r="I23" s="21">
        <v>0</v>
      </c>
      <c r="J23" s="21">
        <v>0</v>
      </c>
      <c r="K23" s="21">
        <v>0</v>
      </c>
      <c r="L23" s="21">
        <v>0</v>
      </c>
      <c r="M23" s="39">
        <v>0</v>
      </c>
    </row>
    <row r="24" spans="1:13" ht="15">
      <c r="A24" s="61" t="s">
        <v>26</v>
      </c>
      <c r="B24" s="27" t="s">
        <v>18</v>
      </c>
      <c r="C24" s="27" t="s">
        <v>18</v>
      </c>
      <c r="D24" s="28">
        <v>25</v>
      </c>
      <c r="E24" s="28">
        <v>1</v>
      </c>
      <c r="F24" s="27" t="s">
        <v>18</v>
      </c>
      <c r="G24" s="27" t="s">
        <v>18</v>
      </c>
      <c r="H24" s="30" t="s">
        <v>18</v>
      </c>
      <c r="I24" s="27" t="s">
        <v>18</v>
      </c>
      <c r="J24" s="27" t="s">
        <v>18</v>
      </c>
      <c r="K24" s="27" t="s">
        <v>18</v>
      </c>
      <c r="L24" s="31" t="s">
        <v>18</v>
      </c>
      <c r="M24" s="32" t="s">
        <v>18</v>
      </c>
    </row>
    <row r="25" spans="1:13" ht="15">
      <c r="A25" s="61" t="s">
        <v>33</v>
      </c>
      <c r="B25" s="21">
        <v>0</v>
      </c>
      <c r="C25" s="21">
        <v>0</v>
      </c>
      <c r="D25" s="22">
        <v>10</v>
      </c>
      <c r="E25" s="22">
        <v>1</v>
      </c>
      <c r="F25" s="21">
        <v>0</v>
      </c>
      <c r="G25" s="21">
        <v>0</v>
      </c>
      <c r="H25" s="24">
        <v>0</v>
      </c>
      <c r="I25" s="21">
        <v>0</v>
      </c>
      <c r="J25" s="21">
        <v>0</v>
      </c>
      <c r="K25" s="21">
        <v>0</v>
      </c>
      <c r="L25" s="21">
        <v>0</v>
      </c>
      <c r="M25" s="39">
        <v>0</v>
      </c>
    </row>
    <row r="26" spans="1:13" ht="15.75" thickBot="1">
      <c r="A26" s="61" t="s">
        <v>67</v>
      </c>
      <c r="B26" s="21">
        <v>0</v>
      </c>
      <c r="C26" s="21">
        <v>0</v>
      </c>
      <c r="D26" s="22">
        <v>0</v>
      </c>
      <c r="E26" s="22">
        <v>0</v>
      </c>
      <c r="F26" s="21">
        <v>0</v>
      </c>
      <c r="G26" s="21">
        <v>0</v>
      </c>
      <c r="H26" s="24">
        <v>0</v>
      </c>
      <c r="I26" s="21">
        <v>0</v>
      </c>
      <c r="J26" s="21">
        <v>0</v>
      </c>
      <c r="K26" s="21">
        <v>0</v>
      </c>
      <c r="L26" s="21">
        <v>0</v>
      </c>
      <c r="M26" s="39">
        <v>0</v>
      </c>
    </row>
    <row r="27" spans="1:13" s="36" customFormat="1" ht="15.75" thickBot="1">
      <c r="A27" s="40" t="s">
        <v>20</v>
      </c>
      <c r="B27" s="41">
        <f>SUM(B20:B24)</f>
        <v>0</v>
      </c>
      <c r="C27" s="42">
        <f>SUM(C20:C24)</f>
        <v>0</v>
      </c>
      <c r="D27" s="42">
        <f>SUM(D20:D25)</f>
        <v>219</v>
      </c>
      <c r="E27" s="43">
        <f>SUM(E20:E25)</f>
        <v>5</v>
      </c>
      <c r="F27" s="42">
        <f aca="true" t="shared" si="3" ref="F27:M27">SUM(F20:F24)</f>
        <v>0</v>
      </c>
      <c r="G27" s="42">
        <f t="shared" si="3"/>
        <v>0</v>
      </c>
      <c r="H27" s="43">
        <f t="shared" si="3"/>
        <v>0</v>
      </c>
      <c r="I27" s="42">
        <f t="shared" si="3"/>
        <v>0</v>
      </c>
      <c r="J27" s="43">
        <f t="shared" si="3"/>
        <v>0</v>
      </c>
      <c r="K27" s="42">
        <f t="shared" si="3"/>
        <v>0</v>
      </c>
      <c r="L27" s="44">
        <f t="shared" si="3"/>
        <v>0</v>
      </c>
      <c r="M27" s="45">
        <f t="shared" si="3"/>
        <v>0</v>
      </c>
    </row>
    <row r="28" spans="1:13" ht="15.75" thickBot="1">
      <c r="A28" s="46" t="s">
        <v>11</v>
      </c>
      <c r="B28" s="47">
        <f aca="true" t="shared" si="4" ref="B28:M28">B13+B18+B27</f>
        <v>10292</v>
      </c>
      <c r="C28" s="47">
        <f t="shared" si="4"/>
        <v>64</v>
      </c>
      <c r="D28" s="47">
        <f t="shared" si="4"/>
        <v>1101</v>
      </c>
      <c r="E28" s="47">
        <f t="shared" si="4"/>
        <v>33</v>
      </c>
      <c r="F28" s="47">
        <f t="shared" si="4"/>
        <v>992</v>
      </c>
      <c r="G28" s="47">
        <f t="shared" si="4"/>
        <v>117</v>
      </c>
      <c r="H28" s="47">
        <f t="shared" si="4"/>
        <v>100</v>
      </c>
      <c r="I28" s="47">
        <f t="shared" si="4"/>
        <v>253</v>
      </c>
      <c r="J28" s="47">
        <f t="shared" si="4"/>
        <v>508</v>
      </c>
      <c r="K28" s="47">
        <f t="shared" si="4"/>
        <v>265</v>
      </c>
      <c r="L28" s="47">
        <f t="shared" si="4"/>
        <v>13</v>
      </c>
      <c r="M28" s="47">
        <f t="shared" si="4"/>
        <v>1139</v>
      </c>
    </row>
    <row r="29" spans="1:5" ht="15.75" thickBot="1">
      <c r="A29" s="57" t="s">
        <v>27</v>
      </c>
      <c r="B29" s="48">
        <v>34</v>
      </c>
      <c r="C29" s="49" t="s">
        <v>28</v>
      </c>
      <c r="D29" s="50"/>
      <c r="E29" s="50"/>
    </row>
    <row r="30" spans="1:13" ht="28.5" customHeight="1" thickBot="1">
      <c r="A30" s="57" t="s">
        <v>29</v>
      </c>
      <c r="B30" s="48">
        <v>64</v>
      </c>
      <c r="C30" s="171" t="s">
        <v>62</v>
      </c>
      <c r="D30" s="172"/>
      <c r="E30" s="173"/>
      <c r="F30" s="174" t="s">
        <v>37</v>
      </c>
      <c r="G30" s="175"/>
      <c r="H30" s="175"/>
      <c r="I30" s="175"/>
      <c r="J30" s="176"/>
      <c r="K30" s="177" t="s">
        <v>61</v>
      </c>
      <c r="L30" s="178"/>
      <c r="M30" s="179"/>
    </row>
    <row r="31" spans="1:13" ht="15.75" customHeight="1" thickBot="1">
      <c r="A31" s="57" t="s">
        <v>30</v>
      </c>
      <c r="B31" s="48">
        <v>885</v>
      </c>
      <c r="C31" s="96"/>
      <c r="D31" s="94"/>
      <c r="E31" s="95"/>
      <c r="F31" s="161" t="s">
        <v>44</v>
      </c>
      <c r="G31" s="162"/>
      <c r="H31" s="162"/>
      <c r="I31" s="163"/>
      <c r="J31" s="62">
        <v>8</v>
      </c>
      <c r="K31" s="89" t="s">
        <v>51</v>
      </c>
      <c r="L31" s="156" t="s">
        <v>52</v>
      </c>
      <c r="M31" s="164"/>
    </row>
    <row r="32" spans="1:13" ht="15.75" thickBot="1">
      <c r="A32" s="58" t="s">
        <v>31</v>
      </c>
      <c r="B32" s="54">
        <v>4</v>
      </c>
      <c r="F32" s="158" t="s">
        <v>48</v>
      </c>
      <c r="G32" s="159"/>
      <c r="H32" s="159"/>
      <c r="I32" s="160"/>
      <c r="J32" s="63">
        <v>367</v>
      </c>
      <c r="K32" s="90"/>
      <c r="L32" s="147" t="s">
        <v>53</v>
      </c>
      <c r="M32" s="148"/>
    </row>
    <row r="33" spans="1:13" ht="15.75" thickBot="1">
      <c r="A33" s="59" t="s">
        <v>32</v>
      </c>
      <c r="B33" s="48">
        <v>250</v>
      </c>
      <c r="C33" s="100">
        <f>B31+B32+B33</f>
        <v>1139</v>
      </c>
      <c r="F33" s="158" t="s">
        <v>38</v>
      </c>
      <c r="G33" s="159"/>
      <c r="H33" s="159"/>
      <c r="I33" s="160"/>
      <c r="J33" s="63">
        <v>20</v>
      </c>
      <c r="K33" s="89" t="s">
        <v>54</v>
      </c>
      <c r="L33" s="156" t="s">
        <v>55</v>
      </c>
      <c r="M33" s="157"/>
    </row>
    <row r="34" spans="1:13" ht="15" thickBot="1">
      <c r="A34" s="53" t="s">
        <v>47</v>
      </c>
      <c r="F34" s="158" t="s">
        <v>39</v>
      </c>
      <c r="G34" s="159"/>
      <c r="H34" s="159"/>
      <c r="I34" s="160"/>
      <c r="J34" s="63">
        <v>74</v>
      </c>
      <c r="K34" s="90"/>
      <c r="L34" s="147" t="s">
        <v>52</v>
      </c>
      <c r="M34" s="148"/>
    </row>
    <row r="35" spans="1:13" ht="15" thickBot="1">
      <c r="A35" s="53" t="s">
        <v>64</v>
      </c>
      <c r="F35" s="149" t="s">
        <v>41</v>
      </c>
      <c r="G35" s="150"/>
      <c r="H35" s="150"/>
      <c r="I35" s="151"/>
      <c r="J35" s="64">
        <v>7</v>
      </c>
      <c r="K35" s="91" t="s">
        <v>56</v>
      </c>
      <c r="L35" s="152" t="s">
        <v>57</v>
      </c>
      <c r="M35" s="153"/>
    </row>
    <row r="36" spans="1:13" ht="15.75" thickBot="1">
      <c r="A36" s="53" t="s">
        <v>49</v>
      </c>
      <c r="F36" s="154" t="s">
        <v>40</v>
      </c>
      <c r="G36" s="155"/>
      <c r="H36" s="155"/>
      <c r="I36" s="155"/>
      <c r="J36" s="88">
        <f>SUM(J31:J35)</f>
        <v>476</v>
      </c>
      <c r="K36" s="89" t="s">
        <v>58</v>
      </c>
      <c r="L36" s="156" t="s">
        <v>59</v>
      </c>
      <c r="M36" s="157"/>
    </row>
    <row r="37" spans="1:13" ht="15" thickBot="1">
      <c r="A37" s="53" t="s">
        <v>50</v>
      </c>
      <c r="K37" s="92"/>
      <c r="L37" s="147" t="s">
        <v>60</v>
      </c>
      <c r="M37" s="148"/>
    </row>
  </sheetData>
  <mergeCells count="26">
    <mergeCell ref="A14:M14"/>
    <mergeCell ref="A19:M19"/>
    <mergeCell ref="A1:M1"/>
    <mergeCell ref="A2:M2"/>
    <mergeCell ref="A3:M3"/>
    <mergeCell ref="A4:A5"/>
    <mergeCell ref="B4:C4"/>
    <mergeCell ref="D4:E4"/>
    <mergeCell ref="F4:G4"/>
    <mergeCell ref="H4:M4"/>
    <mergeCell ref="C30:E30"/>
    <mergeCell ref="F30:J30"/>
    <mergeCell ref="K30:M30"/>
    <mergeCell ref="F31:I31"/>
    <mergeCell ref="L31:M31"/>
    <mergeCell ref="F32:I32"/>
    <mergeCell ref="L32:M32"/>
    <mergeCell ref="F33:I33"/>
    <mergeCell ref="L33:M33"/>
    <mergeCell ref="F36:I36"/>
    <mergeCell ref="L36:M36"/>
    <mergeCell ref="L37:M37"/>
    <mergeCell ref="F34:I34"/>
    <mergeCell ref="L34:M34"/>
    <mergeCell ref="F35:I35"/>
    <mergeCell ref="L35:M35"/>
  </mergeCells>
  <printOptions/>
  <pageMargins left="0.24" right="0.2" top="0.32" bottom="0.34" header="0.17" footer="0.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8"/>
  <sheetViews>
    <sheetView zoomScale="90" zoomScaleNormal="90" workbookViewId="0" topLeftCell="A10">
      <selection activeCell="A10" sqref="A1:IV16384"/>
    </sheetView>
  </sheetViews>
  <sheetFormatPr defaultColWidth="9.140625" defaultRowHeight="12.75"/>
  <cols>
    <col min="1" max="1" width="47.57421875" style="53" customWidth="1"/>
    <col min="2" max="2" width="9.00390625" style="51" customWidth="1"/>
    <col min="3" max="3" width="9.28125" style="51" customWidth="1"/>
    <col min="4" max="4" width="9.140625" style="51" customWidth="1"/>
    <col min="5" max="5" width="9.57421875" style="51" customWidth="1"/>
    <col min="6" max="6" width="10.421875" style="51" customWidth="1"/>
    <col min="7" max="7" width="8.140625" style="51" customWidth="1"/>
    <col min="8" max="9" width="8.00390625" style="51" customWidth="1"/>
    <col min="10" max="10" width="7.8515625" style="51" customWidth="1"/>
    <col min="11" max="11" width="9.28125" style="51" customWidth="1"/>
    <col min="12" max="12" width="9.140625" style="51" customWidth="1"/>
    <col min="13" max="13" width="10.00390625" style="52" customWidth="1"/>
    <col min="14" max="16384" width="9.140625" style="1" customWidth="1"/>
  </cols>
  <sheetData>
    <row r="1" spans="1:13" ht="15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</row>
    <row r="2" spans="1:13" ht="15.75" thickBot="1">
      <c r="A2" s="180" t="s">
        <v>1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</row>
    <row r="3" spans="1:13" ht="15.75" thickBot="1">
      <c r="A3" s="181" t="s">
        <v>90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3"/>
    </row>
    <row r="4" spans="1:13" s="56" customFormat="1" ht="35.25" customHeight="1" thickBot="1">
      <c r="A4" s="184" t="s">
        <v>2</v>
      </c>
      <c r="B4" s="186" t="s">
        <v>72</v>
      </c>
      <c r="C4" s="187"/>
      <c r="D4" s="188" t="s">
        <v>46</v>
      </c>
      <c r="E4" s="189"/>
      <c r="F4" s="190" t="s">
        <v>4</v>
      </c>
      <c r="G4" s="191"/>
      <c r="H4" s="192" t="s">
        <v>43</v>
      </c>
      <c r="I4" s="193"/>
      <c r="J4" s="193"/>
      <c r="K4" s="193"/>
      <c r="L4" s="193"/>
      <c r="M4" s="194"/>
    </row>
    <row r="5" spans="1:13" s="55" customFormat="1" ht="39" thickBot="1">
      <c r="A5" s="185"/>
      <c r="B5" s="116" t="s">
        <v>5</v>
      </c>
      <c r="C5" s="117" t="s">
        <v>6</v>
      </c>
      <c r="D5" s="116" t="s">
        <v>5</v>
      </c>
      <c r="E5" s="117" t="s">
        <v>7</v>
      </c>
      <c r="F5" s="146" t="s">
        <v>91</v>
      </c>
      <c r="G5" s="119" t="s">
        <v>63</v>
      </c>
      <c r="H5" s="120" t="s">
        <v>34</v>
      </c>
      <c r="I5" s="116" t="s">
        <v>35</v>
      </c>
      <c r="J5" s="121" t="s">
        <v>36</v>
      </c>
      <c r="K5" s="116" t="s">
        <v>9</v>
      </c>
      <c r="L5" s="121" t="s">
        <v>10</v>
      </c>
      <c r="M5" s="122" t="s">
        <v>11</v>
      </c>
    </row>
    <row r="6" spans="1:14" s="2" customFormat="1" ht="17.25">
      <c r="A6" s="78" t="s">
        <v>76</v>
      </c>
      <c r="B6" s="123">
        <v>3193</v>
      </c>
      <c r="C6" s="123">
        <v>19</v>
      </c>
      <c r="D6" s="112">
        <f>577+15</f>
        <v>592</v>
      </c>
      <c r="E6" s="112">
        <v>22</v>
      </c>
      <c r="F6" s="111">
        <v>172</v>
      </c>
      <c r="G6" s="113">
        <v>0</v>
      </c>
      <c r="H6" s="114">
        <v>31</v>
      </c>
      <c r="I6" s="111">
        <v>120</v>
      </c>
      <c r="J6" s="111">
        <v>246</v>
      </c>
      <c r="K6" s="111">
        <v>118</v>
      </c>
      <c r="L6" s="131">
        <v>4</v>
      </c>
      <c r="M6" s="133">
        <f aca="true" t="shared" si="0" ref="M6:M11">SUM(H6:L6)</f>
        <v>519</v>
      </c>
      <c r="N6" s="93"/>
    </row>
    <row r="7" spans="1:14" s="2" customFormat="1" ht="15">
      <c r="A7" s="4" t="s">
        <v>13</v>
      </c>
      <c r="B7" s="124">
        <v>1961</v>
      </c>
      <c r="C7" s="124">
        <v>13</v>
      </c>
      <c r="D7" s="6">
        <v>67</v>
      </c>
      <c r="E7" s="6">
        <v>3</v>
      </c>
      <c r="F7" s="5">
        <v>88</v>
      </c>
      <c r="G7" s="5">
        <v>1</v>
      </c>
      <c r="H7" s="7">
        <v>21</v>
      </c>
      <c r="I7" s="5">
        <v>51</v>
      </c>
      <c r="J7" s="5">
        <v>81</v>
      </c>
      <c r="K7" s="5">
        <v>23</v>
      </c>
      <c r="L7" s="132">
        <v>1</v>
      </c>
      <c r="M7" s="134">
        <f t="shared" si="0"/>
        <v>177</v>
      </c>
      <c r="N7" s="93"/>
    </row>
    <row r="8" spans="1:14" ht="17.25">
      <c r="A8" s="8" t="s">
        <v>77</v>
      </c>
      <c r="B8" s="124">
        <v>1395</v>
      </c>
      <c r="C8" s="124">
        <v>9</v>
      </c>
      <c r="D8" s="6">
        <v>124</v>
      </c>
      <c r="E8" s="6">
        <v>3</v>
      </c>
      <c r="F8" s="5">
        <v>47</v>
      </c>
      <c r="G8" s="5">
        <v>0</v>
      </c>
      <c r="H8" s="7">
        <v>10</v>
      </c>
      <c r="I8" s="5">
        <v>24</v>
      </c>
      <c r="J8" s="5">
        <v>53</v>
      </c>
      <c r="K8" s="5">
        <v>15</v>
      </c>
      <c r="L8" s="132">
        <v>0</v>
      </c>
      <c r="M8" s="134">
        <f t="shared" si="0"/>
        <v>102</v>
      </c>
      <c r="N8" s="51"/>
    </row>
    <row r="9" spans="1:14" s="2" customFormat="1" ht="15">
      <c r="A9" s="9" t="s">
        <v>15</v>
      </c>
      <c r="B9" s="124">
        <v>1747</v>
      </c>
      <c r="C9" s="124">
        <v>14</v>
      </c>
      <c r="D9" s="6">
        <v>74</v>
      </c>
      <c r="E9" s="6">
        <v>2</v>
      </c>
      <c r="F9" s="5">
        <v>109</v>
      </c>
      <c r="G9" s="5">
        <v>1</v>
      </c>
      <c r="H9" s="7">
        <v>10</v>
      </c>
      <c r="I9" s="5">
        <v>20</v>
      </c>
      <c r="J9" s="5">
        <v>60</v>
      </c>
      <c r="K9" s="5">
        <v>68</v>
      </c>
      <c r="L9" s="132">
        <f>'[1]MAIO'!$J$74</f>
        <v>4</v>
      </c>
      <c r="M9" s="134">
        <f t="shared" si="0"/>
        <v>162</v>
      </c>
      <c r="N9" s="93"/>
    </row>
    <row r="10" spans="1:14" s="2" customFormat="1" ht="15">
      <c r="A10" s="9" t="s">
        <v>16</v>
      </c>
      <c r="B10" s="124">
        <v>1543</v>
      </c>
      <c r="C10" s="124">
        <v>11</v>
      </c>
      <c r="D10" s="6">
        <v>122</v>
      </c>
      <c r="E10" s="6">
        <v>4</v>
      </c>
      <c r="F10" s="5">
        <v>86</v>
      </c>
      <c r="G10" s="5">
        <v>1</v>
      </c>
      <c r="H10" s="7">
        <v>13</v>
      </c>
      <c r="I10" s="5">
        <v>14</v>
      </c>
      <c r="J10" s="5">
        <v>82</v>
      </c>
      <c r="K10" s="5">
        <v>65</v>
      </c>
      <c r="L10" s="132">
        <v>2</v>
      </c>
      <c r="M10" s="134">
        <f t="shared" si="0"/>
        <v>176</v>
      </c>
      <c r="N10" s="93"/>
    </row>
    <row r="11" spans="1:13" s="2" customFormat="1" ht="15">
      <c r="A11" s="9" t="s">
        <v>17</v>
      </c>
      <c r="B11" s="124" t="s">
        <v>18</v>
      </c>
      <c r="C11" s="124" t="s">
        <v>18</v>
      </c>
      <c r="D11" s="6" t="s">
        <v>18</v>
      </c>
      <c r="E11" s="6" t="s">
        <v>18</v>
      </c>
      <c r="F11" s="5">
        <v>103</v>
      </c>
      <c r="G11" s="5">
        <v>13</v>
      </c>
      <c r="H11" s="7"/>
      <c r="I11" s="5" t="s">
        <v>18</v>
      </c>
      <c r="J11" s="5" t="s">
        <v>18</v>
      </c>
      <c r="K11" s="5" t="s">
        <v>18</v>
      </c>
      <c r="L11" s="132" t="s">
        <v>18</v>
      </c>
      <c r="M11" s="134">
        <f t="shared" si="0"/>
        <v>0</v>
      </c>
    </row>
    <row r="12" spans="1:14" s="2" customFormat="1" ht="27.75" customHeight="1" thickBot="1">
      <c r="A12" s="66" t="s">
        <v>45</v>
      </c>
      <c r="B12" s="136" t="s">
        <v>18</v>
      </c>
      <c r="C12" s="136" t="s">
        <v>18</v>
      </c>
      <c r="D12" s="137"/>
      <c r="E12" s="138"/>
      <c r="F12" s="138">
        <f>448+7</f>
        <v>455</v>
      </c>
      <c r="G12" s="138">
        <f>9+9+22</f>
        <v>40</v>
      </c>
      <c r="H12" s="139"/>
      <c r="I12" s="140"/>
      <c r="J12" s="140" t="s">
        <v>18</v>
      </c>
      <c r="K12" s="140" t="s">
        <v>18</v>
      </c>
      <c r="L12" s="141" t="s">
        <v>18</v>
      </c>
      <c r="M12" s="135">
        <v>0</v>
      </c>
      <c r="N12" s="11"/>
    </row>
    <row r="13" spans="1:15" s="13" customFormat="1" ht="22.5" customHeight="1" thickBot="1">
      <c r="A13" s="12" t="s">
        <v>20</v>
      </c>
      <c r="B13" s="3">
        <f aca="true" t="shared" si="1" ref="B13:M13">SUM(B6:B12)</f>
        <v>9839</v>
      </c>
      <c r="C13" s="3">
        <f t="shared" si="1"/>
        <v>66</v>
      </c>
      <c r="D13" s="142">
        <f t="shared" si="1"/>
        <v>979</v>
      </c>
      <c r="E13" s="143">
        <f t="shared" si="1"/>
        <v>34</v>
      </c>
      <c r="F13" s="3">
        <f t="shared" si="1"/>
        <v>1060</v>
      </c>
      <c r="G13" s="3">
        <f t="shared" si="1"/>
        <v>56</v>
      </c>
      <c r="H13" s="3">
        <f t="shared" si="1"/>
        <v>85</v>
      </c>
      <c r="I13" s="3">
        <f t="shared" si="1"/>
        <v>229</v>
      </c>
      <c r="J13" s="144">
        <f t="shared" si="1"/>
        <v>522</v>
      </c>
      <c r="K13" s="3">
        <f t="shared" si="1"/>
        <v>289</v>
      </c>
      <c r="L13" s="145">
        <f t="shared" si="1"/>
        <v>11</v>
      </c>
      <c r="M13" s="3">
        <f t="shared" si="1"/>
        <v>1136</v>
      </c>
      <c r="O13" s="101"/>
    </row>
    <row r="14" spans="1:13" s="2" customFormat="1" ht="15.75" thickBot="1">
      <c r="A14" s="165" t="s">
        <v>21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7"/>
    </row>
    <row r="15" spans="1:13" ht="15">
      <c r="A15" s="14" t="s">
        <v>22</v>
      </c>
      <c r="B15" s="126">
        <v>77</v>
      </c>
      <c r="C15" s="126">
        <v>1</v>
      </c>
      <c r="D15" s="16" t="s">
        <v>18</v>
      </c>
      <c r="E15" s="17" t="s">
        <v>18</v>
      </c>
      <c r="F15" s="15" t="s">
        <v>18</v>
      </c>
      <c r="G15" s="15" t="s">
        <v>18</v>
      </c>
      <c r="H15" s="18" t="s">
        <v>18</v>
      </c>
      <c r="I15" s="15" t="s">
        <v>18</v>
      </c>
      <c r="J15" s="15" t="s">
        <v>18</v>
      </c>
      <c r="K15" s="15" t="s">
        <v>18</v>
      </c>
      <c r="L15" s="19" t="s">
        <v>18</v>
      </c>
      <c r="M15" s="20" t="s">
        <v>18</v>
      </c>
    </row>
    <row r="16" spans="1:13" ht="26.25" thickBot="1">
      <c r="A16" s="66" t="s">
        <v>87</v>
      </c>
      <c r="B16" s="127">
        <v>343</v>
      </c>
      <c r="C16" s="127">
        <v>4</v>
      </c>
      <c r="D16" s="28" t="s">
        <v>18</v>
      </c>
      <c r="E16" s="29" t="s">
        <v>18</v>
      </c>
      <c r="F16" s="27" t="s">
        <v>18</v>
      </c>
      <c r="G16" s="27" t="s">
        <v>18</v>
      </c>
      <c r="H16" s="30" t="s">
        <v>18</v>
      </c>
      <c r="I16" s="27" t="s">
        <v>18</v>
      </c>
      <c r="J16" s="27" t="s">
        <v>18</v>
      </c>
      <c r="K16" s="27" t="s">
        <v>18</v>
      </c>
      <c r="L16" s="31" t="s">
        <v>18</v>
      </c>
      <c r="M16" s="32" t="s">
        <v>18</v>
      </c>
    </row>
    <row r="17" spans="1:13" s="36" customFormat="1" ht="15.75" thickBot="1">
      <c r="A17" s="12" t="s">
        <v>20</v>
      </c>
      <c r="B17" s="33">
        <f aca="true" t="shared" si="2" ref="B17:M17">SUM(B15:B16)</f>
        <v>420</v>
      </c>
      <c r="C17" s="34">
        <f t="shared" si="2"/>
        <v>5</v>
      </c>
      <c r="D17" s="33">
        <f t="shared" si="2"/>
        <v>0</v>
      </c>
      <c r="E17" s="34">
        <f t="shared" si="2"/>
        <v>0</v>
      </c>
      <c r="F17" s="33">
        <f t="shared" si="2"/>
        <v>0</v>
      </c>
      <c r="G17" s="34">
        <f t="shared" si="2"/>
        <v>0</v>
      </c>
      <c r="H17" s="33">
        <f t="shared" si="2"/>
        <v>0</v>
      </c>
      <c r="I17" s="34">
        <f t="shared" si="2"/>
        <v>0</v>
      </c>
      <c r="J17" s="33">
        <f t="shared" si="2"/>
        <v>0</v>
      </c>
      <c r="K17" s="34">
        <f t="shared" si="2"/>
        <v>0</v>
      </c>
      <c r="L17" s="33">
        <f t="shared" si="2"/>
        <v>0</v>
      </c>
      <c r="M17" s="35">
        <f t="shared" si="2"/>
        <v>0</v>
      </c>
    </row>
    <row r="18" spans="1:13" s="2" customFormat="1" ht="15.75" thickBot="1">
      <c r="A18" s="168" t="s">
        <v>23</v>
      </c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70"/>
    </row>
    <row r="19" spans="1:13" ht="15">
      <c r="A19" s="129" t="s">
        <v>24</v>
      </c>
      <c r="B19" s="21" t="s">
        <v>18</v>
      </c>
      <c r="C19" s="21" t="s">
        <v>18</v>
      </c>
      <c r="D19" s="22">
        <v>100</v>
      </c>
      <c r="E19" s="23">
        <v>1</v>
      </c>
      <c r="F19" s="21" t="s">
        <v>18</v>
      </c>
      <c r="G19" s="21" t="s">
        <v>18</v>
      </c>
      <c r="H19" s="24" t="s">
        <v>18</v>
      </c>
      <c r="I19" s="21" t="s">
        <v>18</v>
      </c>
      <c r="J19" s="21" t="s">
        <v>18</v>
      </c>
      <c r="K19" s="21" t="s">
        <v>18</v>
      </c>
      <c r="L19" s="25" t="s">
        <v>18</v>
      </c>
      <c r="M19" s="37" t="s">
        <v>18</v>
      </c>
    </row>
    <row r="20" spans="1:13" ht="15">
      <c r="A20" s="129" t="s">
        <v>25</v>
      </c>
      <c r="B20" s="27" t="s">
        <v>18</v>
      </c>
      <c r="C20" s="27" t="s">
        <v>18</v>
      </c>
      <c r="D20" s="28">
        <v>44</v>
      </c>
      <c r="E20" s="28">
        <v>1</v>
      </c>
      <c r="F20" s="27" t="s">
        <v>18</v>
      </c>
      <c r="G20" s="27" t="s">
        <v>18</v>
      </c>
      <c r="H20" s="30" t="s">
        <v>18</v>
      </c>
      <c r="I20" s="27" t="s">
        <v>18</v>
      </c>
      <c r="J20" s="27" t="s">
        <v>18</v>
      </c>
      <c r="K20" s="27" t="s">
        <v>18</v>
      </c>
      <c r="L20" s="31" t="s">
        <v>18</v>
      </c>
      <c r="M20" s="26" t="s">
        <v>18</v>
      </c>
    </row>
    <row r="21" spans="1:13" ht="15">
      <c r="A21" s="129" t="s">
        <v>88</v>
      </c>
      <c r="B21" s="27"/>
      <c r="C21" s="27"/>
      <c r="D21" s="28">
        <v>5</v>
      </c>
      <c r="E21" s="29">
        <v>1</v>
      </c>
      <c r="F21" s="27"/>
      <c r="G21" s="27"/>
      <c r="H21" s="30"/>
      <c r="I21" s="27"/>
      <c r="J21" s="27"/>
      <c r="K21" s="27"/>
      <c r="L21" s="31"/>
      <c r="M21" s="26"/>
    </row>
    <row r="22" spans="1:13" ht="15">
      <c r="A22" s="129" t="s">
        <v>69</v>
      </c>
      <c r="B22" s="21" t="s">
        <v>18</v>
      </c>
      <c r="C22" s="21" t="s">
        <v>18</v>
      </c>
      <c r="D22" s="22">
        <v>55</v>
      </c>
      <c r="E22" s="23">
        <v>1</v>
      </c>
      <c r="F22" s="21" t="s">
        <v>18</v>
      </c>
      <c r="G22" s="21" t="s">
        <v>18</v>
      </c>
      <c r="H22" s="24" t="s">
        <v>18</v>
      </c>
      <c r="I22" s="21" t="s">
        <v>18</v>
      </c>
      <c r="J22" s="21" t="s">
        <v>18</v>
      </c>
      <c r="K22" s="21" t="s">
        <v>18</v>
      </c>
      <c r="L22" s="25" t="s">
        <v>18</v>
      </c>
      <c r="M22" s="26" t="s">
        <v>18</v>
      </c>
    </row>
    <row r="23" spans="1:13" ht="15">
      <c r="A23" s="129" t="s">
        <v>68</v>
      </c>
      <c r="B23" s="21" t="s">
        <v>18</v>
      </c>
      <c r="C23" s="21" t="s">
        <v>18</v>
      </c>
      <c r="D23" s="22">
        <v>12</v>
      </c>
      <c r="E23" s="22">
        <v>1</v>
      </c>
      <c r="F23" s="21">
        <v>0</v>
      </c>
      <c r="G23" s="21">
        <v>0</v>
      </c>
      <c r="H23" s="24">
        <v>0</v>
      </c>
      <c r="I23" s="21">
        <v>0</v>
      </c>
      <c r="J23" s="21">
        <v>0</v>
      </c>
      <c r="K23" s="21">
        <v>0</v>
      </c>
      <c r="L23" s="25">
        <v>0</v>
      </c>
      <c r="M23" s="26">
        <v>0</v>
      </c>
    </row>
    <row r="24" spans="1:13" ht="25.5">
      <c r="A24" s="129" t="s">
        <v>84</v>
      </c>
      <c r="B24" s="21" t="s">
        <v>18</v>
      </c>
      <c r="C24" s="21" t="s">
        <v>18</v>
      </c>
      <c r="D24" s="28">
        <v>29</v>
      </c>
      <c r="E24" s="28">
        <v>1</v>
      </c>
      <c r="F24" s="27" t="s">
        <v>18</v>
      </c>
      <c r="G24" s="27" t="s">
        <v>18</v>
      </c>
      <c r="H24" s="30" t="s">
        <v>18</v>
      </c>
      <c r="I24" s="27" t="s">
        <v>18</v>
      </c>
      <c r="J24" s="27" t="s">
        <v>18</v>
      </c>
      <c r="K24" s="27" t="s">
        <v>18</v>
      </c>
      <c r="L24" s="31" t="s">
        <v>18</v>
      </c>
      <c r="M24" s="26" t="s">
        <v>18</v>
      </c>
    </row>
    <row r="25" spans="1:13" ht="15">
      <c r="A25" s="129" t="s">
        <v>33</v>
      </c>
      <c r="B25" s="21" t="s">
        <v>18</v>
      </c>
      <c r="C25" s="21" t="s">
        <v>18</v>
      </c>
      <c r="D25" s="22">
        <v>17</v>
      </c>
      <c r="E25" s="22">
        <v>1</v>
      </c>
      <c r="F25" s="21">
        <v>0</v>
      </c>
      <c r="G25" s="21">
        <v>0</v>
      </c>
      <c r="H25" s="24">
        <v>0</v>
      </c>
      <c r="I25" s="21">
        <v>0</v>
      </c>
      <c r="J25" s="21">
        <v>0</v>
      </c>
      <c r="K25" s="21">
        <v>0</v>
      </c>
      <c r="L25" s="25">
        <v>0</v>
      </c>
      <c r="M25" s="26">
        <v>0</v>
      </c>
    </row>
    <row r="26" spans="1:13" ht="15.75" thickBot="1">
      <c r="A26" s="61" t="s">
        <v>67</v>
      </c>
      <c r="B26" s="21" t="s">
        <v>18</v>
      </c>
      <c r="C26" s="21" t="s">
        <v>18</v>
      </c>
      <c r="D26" s="28">
        <v>12</v>
      </c>
      <c r="E26" s="28">
        <v>1</v>
      </c>
      <c r="F26" s="27">
        <v>0</v>
      </c>
      <c r="G26" s="27">
        <v>0</v>
      </c>
      <c r="H26" s="30">
        <v>0</v>
      </c>
      <c r="I26" s="27">
        <v>0</v>
      </c>
      <c r="J26" s="27">
        <v>0</v>
      </c>
      <c r="K26" s="27">
        <v>0</v>
      </c>
      <c r="L26" s="31">
        <v>0</v>
      </c>
      <c r="M26" s="32">
        <v>0</v>
      </c>
    </row>
    <row r="27" spans="1:13" s="36" customFormat="1" ht="15.75" thickBot="1">
      <c r="A27" s="40" t="s">
        <v>20</v>
      </c>
      <c r="B27" s="105">
        <f>SUM(B19:B24)</f>
        <v>0</v>
      </c>
      <c r="C27" s="106">
        <f>SUM(C19:C24)</f>
        <v>0</v>
      </c>
      <c r="D27" s="106">
        <f>SUM(D19:D26)</f>
        <v>274</v>
      </c>
      <c r="E27" s="106">
        <f>SUM(E19:E26)</f>
        <v>8</v>
      </c>
      <c r="F27" s="106">
        <f aca="true" t="shared" si="3" ref="F27:M27">SUM(F19:F24)</f>
        <v>0</v>
      </c>
      <c r="G27" s="106">
        <f t="shared" si="3"/>
        <v>0</v>
      </c>
      <c r="H27" s="107">
        <f t="shared" si="3"/>
        <v>0</v>
      </c>
      <c r="I27" s="106">
        <f t="shared" si="3"/>
        <v>0</v>
      </c>
      <c r="J27" s="107">
        <f t="shared" si="3"/>
        <v>0</v>
      </c>
      <c r="K27" s="106">
        <f t="shared" si="3"/>
        <v>0</v>
      </c>
      <c r="L27" s="107">
        <f t="shared" si="3"/>
        <v>0</v>
      </c>
      <c r="M27" s="106">
        <f t="shared" si="3"/>
        <v>0</v>
      </c>
    </row>
    <row r="28" spans="1:14" ht="15.75" thickBot="1">
      <c r="A28" s="46" t="s">
        <v>11</v>
      </c>
      <c r="B28" s="47">
        <f aca="true" t="shared" si="4" ref="B28:M28">B13+B17+B27</f>
        <v>10259</v>
      </c>
      <c r="C28" s="47">
        <f t="shared" si="4"/>
        <v>71</v>
      </c>
      <c r="D28" s="47">
        <f t="shared" si="4"/>
        <v>1253</v>
      </c>
      <c r="E28" s="47">
        <f t="shared" si="4"/>
        <v>42</v>
      </c>
      <c r="F28" s="47">
        <f t="shared" si="4"/>
        <v>1060</v>
      </c>
      <c r="G28" s="47">
        <f t="shared" si="4"/>
        <v>56</v>
      </c>
      <c r="H28" s="47">
        <f t="shared" si="4"/>
        <v>85</v>
      </c>
      <c r="I28" s="47">
        <f t="shared" si="4"/>
        <v>229</v>
      </c>
      <c r="J28" s="47">
        <f t="shared" si="4"/>
        <v>522</v>
      </c>
      <c r="K28" s="47">
        <f t="shared" si="4"/>
        <v>289</v>
      </c>
      <c r="L28" s="130">
        <f t="shared" si="4"/>
        <v>11</v>
      </c>
      <c r="M28" s="47">
        <f t="shared" si="4"/>
        <v>1136</v>
      </c>
      <c r="N28" s="103"/>
    </row>
    <row r="29" spans="1:5" ht="15.75" thickBot="1">
      <c r="A29" s="57" t="s">
        <v>27</v>
      </c>
      <c r="B29" s="48">
        <v>34</v>
      </c>
      <c r="C29" s="49" t="s">
        <v>28</v>
      </c>
      <c r="D29" s="50"/>
      <c r="E29" s="50"/>
    </row>
    <row r="30" spans="1:5" ht="14.25" customHeight="1" thickBot="1">
      <c r="A30" s="57" t="s">
        <v>79</v>
      </c>
      <c r="B30" s="48">
        <v>5</v>
      </c>
      <c r="C30" s="110"/>
      <c r="D30" s="50"/>
      <c r="E30" s="50"/>
    </row>
    <row r="31" spans="1:13" ht="13.5" customHeight="1" thickBot="1">
      <c r="A31" s="57" t="s">
        <v>29</v>
      </c>
      <c r="B31" s="48">
        <v>66</v>
      </c>
      <c r="C31" s="171"/>
      <c r="D31" s="172"/>
      <c r="E31" s="173"/>
      <c r="F31" s="174" t="s">
        <v>37</v>
      </c>
      <c r="G31" s="175"/>
      <c r="H31" s="175"/>
      <c r="I31" s="175"/>
      <c r="J31" s="176"/>
      <c r="K31" s="177" t="s">
        <v>61</v>
      </c>
      <c r="L31" s="178"/>
      <c r="M31" s="179"/>
    </row>
    <row r="32" spans="1:13" ht="15.75" customHeight="1" thickBot="1">
      <c r="A32" s="57" t="s">
        <v>30</v>
      </c>
      <c r="B32" s="48">
        <v>908</v>
      </c>
      <c r="C32" s="96"/>
      <c r="D32" s="94"/>
      <c r="E32" s="95"/>
      <c r="F32" s="161" t="s">
        <v>44</v>
      </c>
      <c r="G32" s="162"/>
      <c r="H32" s="162"/>
      <c r="I32" s="163"/>
      <c r="J32" s="62">
        <v>7</v>
      </c>
      <c r="K32" s="89" t="s">
        <v>51</v>
      </c>
      <c r="L32" s="156" t="s">
        <v>52</v>
      </c>
      <c r="M32" s="164"/>
    </row>
    <row r="33" spans="1:13" ht="15.75" thickBot="1">
      <c r="A33" s="59" t="s">
        <v>32</v>
      </c>
      <c r="B33" s="102">
        <v>228</v>
      </c>
      <c r="C33" s="100">
        <f>B32+B33</f>
        <v>1136</v>
      </c>
      <c r="F33" s="158" t="s">
        <v>48</v>
      </c>
      <c r="G33" s="159"/>
      <c r="H33" s="159"/>
      <c r="I33" s="160"/>
      <c r="J33" s="63">
        <v>448</v>
      </c>
      <c r="K33" s="90"/>
      <c r="L33" s="147" t="s">
        <v>53</v>
      </c>
      <c r="M33" s="148"/>
    </row>
    <row r="34" spans="6:13" ht="14.25">
      <c r="F34" s="158" t="s">
        <v>38</v>
      </c>
      <c r="G34" s="159"/>
      <c r="H34" s="159"/>
      <c r="I34" s="160"/>
      <c r="J34" s="63">
        <v>9</v>
      </c>
      <c r="K34" s="89" t="s">
        <v>54</v>
      </c>
      <c r="L34" s="156" t="s">
        <v>55</v>
      </c>
      <c r="M34" s="157"/>
    </row>
    <row r="35" spans="1:13" ht="15" thickBot="1">
      <c r="A35" s="53" t="s">
        <v>47</v>
      </c>
      <c r="F35" s="158" t="s">
        <v>39</v>
      </c>
      <c r="G35" s="159"/>
      <c r="H35" s="159"/>
      <c r="I35" s="160"/>
      <c r="J35" s="63">
        <v>22</v>
      </c>
      <c r="K35" s="90"/>
      <c r="L35" s="147" t="s">
        <v>52</v>
      </c>
      <c r="M35" s="148"/>
    </row>
    <row r="36" spans="1:13" ht="15" thickBot="1">
      <c r="A36" s="53" t="s">
        <v>83</v>
      </c>
      <c r="F36" s="149" t="s">
        <v>41</v>
      </c>
      <c r="G36" s="150"/>
      <c r="H36" s="150"/>
      <c r="I36" s="151"/>
      <c r="J36" s="64">
        <v>9</v>
      </c>
      <c r="K36" s="91" t="s">
        <v>56</v>
      </c>
      <c r="L36" s="152" t="s">
        <v>57</v>
      </c>
      <c r="M36" s="153"/>
    </row>
    <row r="37" spans="1:13" ht="15.75" thickBot="1">
      <c r="A37" s="53" t="s">
        <v>49</v>
      </c>
      <c r="F37" s="154" t="s">
        <v>40</v>
      </c>
      <c r="G37" s="155"/>
      <c r="H37" s="155"/>
      <c r="I37" s="155"/>
      <c r="J37" s="88">
        <f>SUM(J32:J36)</f>
        <v>495</v>
      </c>
      <c r="K37" s="89" t="s">
        <v>58</v>
      </c>
      <c r="L37" s="156" t="s">
        <v>59</v>
      </c>
      <c r="M37" s="157"/>
    </row>
    <row r="38" spans="1:13" ht="15" thickBot="1">
      <c r="A38" s="53" t="s">
        <v>50</v>
      </c>
      <c r="K38" s="92"/>
      <c r="L38" s="147" t="s">
        <v>60</v>
      </c>
      <c r="M38" s="148"/>
    </row>
  </sheetData>
  <mergeCells count="26">
    <mergeCell ref="L38:M38"/>
    <mergeCell ref="F36:I36"/>
    <mergeCell ref="L36:M36"/>
    <mergeCell ref="F37:I37"/>
    <mergeCell ref="L37:M37"/>
    <mergeCell ref="F34:I34"/>
    <mergeCell ref="L34:M34"/>
    <mergeCell ref="F35:I35"/>
    <mergeCell ref="L35:M35"/>
    <mergeCell ref="F32:I32"/>
    <mergeCell ref="L32:M32"/>
    <mergeCell ref="F33:I33"/>
    <mergeCell ref="L33:M33"/>
    <mergeCell ref="A14:M14"/>
    <mergeCell ref="A18:M18"/>
    <mergeCell ref="C31:E31"/>
    <mergeCell ref="F31:J31"/>
    <mergeCell ref="K31:M31"/>
    <mergeCell ref="A1:M1"/>
    <mergeCell ref="A2:M2"/>
    <mergeCell ref="A3:M3"/>
    <mergeCell ref="A4:A5"/>
    <mergeCell ref="B4:C4"/>
    <mergeCell ref="D4:E4"/>
    <mergeCell ref="F4:G4"/>
    <mergeCell ref="H4:M4"/>
  </mergeCells>
  <printOptions/>
  <pageMargins left="0.17" right="0.17" top="0.29" bottom="0.25" header="0.17" footer="0.17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8"/>
  <sheetViews>
    <sheetView workbookViewId="0" topLeftCell="A1">
      <selection activeCell="A1" sqref="A1:IV16384"/>
    </sheetView>
  </sheetViews>
  <sheetFormatPr defaultColWidth="9.140625" defaultRowHeight="12.75"/>
  <cols>
    <col min="1" max="1" width="47.57421875" style="53" customWidth="1"/>
    <col min="2" max="2" width="9.00390625" style="51" customWidth="1"/>
    <col min="3" max="3" width="9.28125" style="51" customWidth="1"/>
    <col min="4" max="4" width="9.140625" style="51" customWidth="1"/>
    <col min="5" max="5" width="9.57421875" style="51" customWidth="1"/>
    <col min="6" max="6" width="10.421875" style="51" customWidth="1"/>
    <col min="7" max="7" width="8.140625" style="51" customWidth="1"/>
    <col min="8" max="9" width="8.00390625" style="51" customWidth="1"/>
    <col min="10" max="10" width="7.8515625" style="51" customWidth="1"/>
    <col min="11" max="11" width="9.28125" style="51" customWidth="1"/>
    <col min="12" max="12" width="9.140625" style="51" customWidth="1"/>
    <col min="13" max="13" width="10.00390625" style="52" customWidth="1"/>
    <col min="14" max="16384" width="9.140625" style="1" customWidth="1"/>
  </cols>
  <sheetData>
    <row r="1" spans="1:13" ht="15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</row>
    <row r="2" spans="1:13" ht="15.75" thickBot="1">
      <c r="A2" s="180" t="s">
        <v>1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</row>
    <row r="3" spans="1:13" ht="15.75" thickBot="1">
      <c r="A3" s="181" t="s">
        <v>89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3"/>
    </row>
    <row r="4" spans="1:13" s="56" customFormat="1" ht="35.25" customHeight="1" thickBot="1">
      <c r="A4" s="184" t="s">
        <v>2</v>
      </c>
      <c r="B4" s="186" t="s">
        <v>72</v>
      </c>
      <c r="C4" s="187"/>
      <c r="D4" s="188" t="s">
        <v>46</v>
      </c>
      <c r="E4" s="189"/>
      <c r="F4" s="190" t="s">
        <v>4</v>
      </c>
      <c r="G4" s="191"/>
      <c r="H4" s="192" t="s">
        <v>43</v>
      </c>
      <c r="I4" s="193"/>
      <c r="J4" s="193"/>
      <c r="K4" s="193"/>
      <c r="L4" s="193"/>
      <c r="M4" s="194"/>
    </row>
    <row r="5" spans="1:13" s="55" customFormat="1" ht="39" thickBot="1">
      <c r="A5" s="185"/>
      <c r="B5" s="116" t="s">
        <v>5</v>
      </c>
      <c r="C5" s="117" t="s">
        <v>6</v>
      </c>
      <c r="D5" s="116" t="s">
        <v>5</v>
      </c>
      <c r="E5" s="117" t="s">
        <v>7</v>
      </c>
      <c r="F5" s="118" t="s">
        <v>8</v>
      </c>
      <c r="G5" s="119" t="s">
        <v>63</v>
      </c>
      <c r="H5" s="120" t="s">
        <v>34</v>
      </c>
      <c r="I5" s="116" t="s">
        <v>35</v>
      </c>
      <c r="J5" s="121" t="s">
        <v>36</v>
      </c>
      <c r="K5" s="116" t="s">
        <v>9</v>
      </c>
      <c r="L5" s="121" t="s">
        <v>10</v>
      </c>
      <c r="M5" s="122" t="s">
        <v>11</v>
      </c>
    </row>
    <row r="6" spans="1:14" s="2" customFormat="1" ht="17.25">
      <c r="A6" s="78" t="s">
        <v>76</v>
      </c>
      <c r="B6" s="123">
        <v>3193</v>
      </c>
      <c r="C6" s="123">
        <v>19</v>
      </c>
      <c r="D6" s="112">
        <f>577+15</f>
        <v>592</v>
      </c>
      <c r="E6" s="112">
        <v>22</v>
      </c>
      <c r="F6" s="111">
        <v>174</v>
      </c>
      <c r="G6" s="113">
        <v>0</v>
      </c>
      <c r="H6" s="114">
        <v>31</v>
      </c>
      <c r="I6" s="111">
        <v>121</v>
      </c>
      <c r="J6" s="111">
        <v>245</v>
      </c>
      <c r="K6" s="111">
        <v>115</v>
      </c>
      <c r="L6" s="111">
        <v>4</v>
      </c>
      <c r="M6" s="115">
        <f aca="true" t="shared" si="0" ref="M6:M11">SUM(H6:L6)</f>
        <v>516</v>
      </c>
      <c r="N6" s="93"/>
    </row>
    <row r="7" spans="1:14" s="2" customFormat="1" ht="15">
      <c r="A7" s="4" t="s">
        <v>13</v>
      </c>
      <c r="B7" s="124">
        <v>1961</v>
      </c>
      <c r="C7" s="124">
        <v>13</v>
      </c>
      <c r="D7" s="6">
        <v>67</v>
      </c>
      <c r="E7" s="6">
        <v>3</v>
      </c>
      <c r="F7" s="5">
        <v>88</v>
      </c>
      <c r="G7" s="5">
        <v>1</v>
      </c>
      <c r="H7" s="7">
        <v>22</v>
      </c>
      <c r="I7" s="5">
        <v>52</v>
      </c>
      <c r="J7" s="5">
        <v>79</v>
      </c>
      <c r="K7" s="5">
        <v>20</v>
      </c>
      <c r="L7" s="5">
        <v>1</v>
      </c>
      <c r="M7" s="83">
        <f t="shared" si="0"/>
        <v>174</v>
      </c>
      <c r="N7" s="93"/>
    </row>
    <row r="8" spans="1:14" ht="17.25">
      <c r="A8" s="8" t="s">
        <v>77</v>
      </c>
      <c r="B8" s="124">
        <v>1395</v>
      </c>
      <c r="C8" s="124">
        <v>9</v>
      </c>
      <c r="D8" s="6">
        <v>124</v>
      </c>
      <c r="E8" s="6">
        <v>3</v>
      </c>
      <c r="F8" s="5">
        <v>47</v>
      </c>
      <c r="G8" s="5">
        <v>0</v>
      </c>
      <c r="H8" s="7">
        <v>10</v>
      </c>
      <c r="I8" s="5">
        <v>24</v>
      </c>
      <c r="J8" s="5">
        <v>49</v>
      </c>
      <c r="K8" s="5">
        <v>15</v>
      </c>
      <c r="L8" s="5">
        <v>0</v>
      </c>
      <c r="M8" s="83">
        <f t="shared" si="0"/>
        <v>98</v>
      </c>
      <c r="N8" s="51"/>
    </row>
    <row r="9" spans="1:14" s="2" customFormat="1" ht="15">
      <c r="A9" s="9" t="s">
        <v>15</v>
      </c>
      <c r="B9" s="124">
        <v>1747</v>
      </c>
      <c r="C9" s="124">
        <v>14</v>
      </c>
      <c r="D9" s="6">
        <v>74</v>
      </c>
      <c r="E9" s="6">
        <v>2</v>
      </c>
      <c r="F9" s="5">
        <v>109</v>
      </c>
      <c r="G9" s="5">
        <v>1</v>
      </c>
      <c r="H9" s="7">
        <v>10</v>
      </c>
      <c r="I9" s="5">
        <v>20</v>
      </c>
      <c r="J9" s="5">
        <v>59</v>
      </c>
      <c r="K9" s="5">
        <v>64</v>
      </c>
      <c r="L9" s="5">
        <f>'[1]MAIO'!$J$74</f>
        <v>4</v>
      </c>
      <c r="M9" s="83">
        <f t="shared" si="0"/>
        <v>157</v>
      </c>
      <c r="N9" s="93"/>
    </row>
    <row r="10" spans="1:14" s="2" customFormat="1" ht="15">
      <c r="A10" s="9" t="s">
        <v>16</v>
      </c>
      <c r="B10" s="124">
        <v>1543</v>
      </c>
      <c r="C10" s="124">
        <v>11</v>
      </c>
      <c r="D10" s="6">
        <v>122</v>
      </c>
      <c r="E10" s="6">
        <v>4</v>
      </c>
      <c r="F10" s="5">
        <v>86</v>
      </c>
      <c r="G10" s="5">
        <v>1</v>
      </c>
      <c r="H10" s="7">
        <v>13</v>
      </c>
      <c r="I10" s="5">
        <v>15</v>
      </c>
      <c r="J10" s="5">
        <v>82</v>
      </c>
      <c r="K10" s="5">
        <v>65</v>
      </c>
      <c r="L10" s="5">
        <v>2</v>
      </c>
      <c r="M10" s="83">
        <f t="shared" si="0"/>
        <v>177</v>
      </c>
      <c r="N10" s="93"/>
    </row>
    <row r="11" spans="1:13" s="2" customFormat="1" ht="15">
      <c r="A11" s="9" t="s">
        <v>17</v>
      </c>
      <c r="B11" s="124" t="s">
        <v>18</v>
      </c>
      <c r="C11" s="124" t="s">
        <v>18</v>
      </c>
      <c r="D11" s="6" t="s">
        <v>18</v>
      </c>
      <c r="E11" s="6" t="s">
        <v>18</v>
      </c>
      <c r="F11" s="5">
        <v>103</v>
      </c>
      <c r="G11" s="5">
        <v>13</v>
      </c>
      <c r="H11" s="7"/>
      <c r="I11" s="5" t="s">
        <v>18</v>
      </c>
      <c r="J11" s="5" t="s">
        <v>18</v>
      </c>
      <c r="K11" s="5" t="s">
        <v>18</v>
      </c>
      <c r="L11" s="5" t="s">
        <v>18</v>
      </c>
      <c r="M11" s="83">
        <f t="shared" si="0"/>
        <v>0</v>
      </c>
    </row>
    <row r="12" spans="1:14" s="2" customFormat="1" ht="27.75" customHeight="1" thickBot="1">
      <c r="A12" s="84" t="s">
        <v>45</v>
      </c>
      <c r="B12" s="125" t="s">
        <v>18</v>
      </c>
      <c r="C12" s="125" t="s">
        <v>18</v>
      </c>
      <c r="D12" s="86"/>
      <c r="E12" s="87"/>
      <c r="F12" s="87">
        <f>364+8</f>
        <v>372</v>
      </c>
      <c r="G12" s="87">
        <f>8+3+9+69</f>
        <v>89</v>
      </c>
      <c r="H12" s="7"/>
      <c r="I12" s="5"/>
      <c r="J12" s="5" t="s">
        <v>18</v>
      </c>
      <c r="K12" s="5" t="s">
        <v>18</v>
      </c>
      <c r="L12" s="5" t="s">
        <v>18</v>
      </c>
      <c r="M12" s="99">
        <v>0</v>
      </c>
      <c r="N12" s="11"/>
    </row>
    <row r="13" spans="1:15" s="13" customFormat="1" ht="22.5" customHeight="1" thickBot="1">
      <c r="A13" s="73" t="s">
        <v>20</v>
      </c>
      <c r="B13" s="74">
        <f aca="true" t="shared" si="1" ref="B13:M13">SUM(B6:B12)</f>
        <v>9839</v>
      </c>
      <c r="C13" s="74">
        <f t="shared" si="1"/>
        <v>66</v>
      </c>
      <c r="D13" s="75">
        <f t="shared" si="1"/>
        <v>979</v>
      </c>
      <c r="E13" s="76">
        <f t="shared" si="1"/>
        <v>34</v>
      </c>
      <c r="F13" s="74">
        <f t="shared" si="1"/>
        <v>979</v>
      </c>
      <c r="G13" s="74">
        <f t="shared" si="1"/>
        <v>105</v>
      </c>
      <c r="H13" s="74">
        <f t="shared" si="1"/>
        <v>86</v>
      </c>
      <c r="I13" s="74">
        <f t="shared" si="1"/>
        <v>232</v>
      </c>
      <c r="J13" s="77">
        <f t="shared" si="1"/>
        <v>514</v>
      </c>
      <c r="K13" s="74">
        <f t="shared" si="1"/>
        <v>279</v>
      </c>
      <c r="L13" s="74">
        <f t="shared" si="1"/>
        <v>11</v>
      </c>
      <c r="M13" s="3">
        <f t="shared" si="1"/>
        <v>1122</v>
      </c>
      <c r="O13" s="101"/>
    </row>
    <row r="14" spans="1:13" s="2" customFormat="1" ht="15.75" thickBot="1">
      <c r="A14" s="165" t="s">
        <v>21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7"/>
    </row>
    <row r="15" spans="1:13" ht="15">
      <c r="A15" s="14" t="s">
        <v>22</v>
      </c>
      <c r="B15" s="126">
        <v>77</v>
      </c>
      <c r="C15" s="126">
        <v>1</v>
      </c>
      <c r="D15" s="16" t="s">
        <v>18</v>
      </c>
      <c r="E15" s="17" t="s">
        <v>18</v>
      </c>
      <c r="F15" s="15" t="s">
        <v>18</v>
      </c>
      <c r="G15" s="15" t="s">
        <v>18</v>
      </c>
      <c r="H15" s="18" t="s">
        <v>18</v>
      </c>
      <c r="I15" s="15" t="s">
        <v>18</v>
      </c>
      <c r="J15" s="15" t="s">
        <v>18</v>
      </c>
      <c r="K15" s="15" t="s">
        <v>18</v>
      </c>
      <c r="L15" s="19" t="s">
        <v>18</v>
      </c>
      <c r="M15" s="20" t="s">
        <v>18</v>
      </c>
    </row>
    <row r="16" spans="1:13" ht="26.25" thickBot="1">
      <c r="A16" s="66" t="s">
        <v>87</v>
      </c>
      <c r="B16" s="127">
        <v>343</v>
      </c>
      <c r="C16" s="127">
        <v>4</v>
      </c>
      <c r="D16" s="28" t="s">
        <v>18</v>
      </c>
      <c r="E16" s="29" t="s">
        <v>18</v>
      </c>
      <c r="F16" s="27" t="s">
        <v>18</v>
      </c>
      <c r="G16" s="27" t="s">
        <v>18</v>
      </c>
      <c r="H16" s="30" t="s">
        <v>18</v>
      </c>
      <c r="I16" s="27" t="s">
        <v>18</v>
      </c>
      <c r="J16" s="27" t="s">
        <v>18</v>
      </c>
      <c r="K16" s="27" t="s">
        <v>18</v>
      </c>
      <c r="L16" s="31" t="s">
        <v>18</v>
      </c>
      <c r="M16" s="32" t="s">
        <v>18</v>
      </c>
    </row>
    <row r="17" spans="1:13" s="36" customFormat="1" ht="15.75" thickBot="1">
      <c r="A17" s="12" t="s">
        <v>20</v>
      </c>
      <c r="B17" s="33">
        <f aca="true" t="shared" si="2" ref="B17:M17">SUM(B15:B16)</f>
        <v>420</v>
      </c>
      <c r="C17" s="34">
        <f t="shared" si="2"/>
        <v>5</v>
      </c>
      <c r="D17" s="33">
        <f t="shared" si="2"/>
        <v>0</v>
      </c>
      <c r="E17" s="34">
        <f t="shared" si="2"/>
        <v>0</v>
      </c>
      <c r="F17" s="33">
        <f t="shared" si="2"/>
        <v>0</v>
      </c>
      <c r="G17" s="34">
        <f t="shared" si="2"/>
        <v>0</v>
      </c>
      <c r="H17" s="33">
        <f t="shared" si="2"/>
        <v>0</v>
      </c>
      <c r="I17" s="34">
        <f t="shared" si="2"/>
        <v>0</v>
      </c>
      <c r="J17" s="33">
        <f t="shared" si="2"/>
        <v>0</v>
      </c>
      <c r="K17" s="34">
        <f t="shared" si="2"/>
        <v>0</v>
      </c>
      <c r="L17" s="33">
        <f t="shared" si="2"/>
        <v>0</v>
      </c>
      <c r="M17" s="35">
        <f t="shared" si="2"/>
        <v>0</v>
      </c>
    </row>
    <row r="18" spans="1:13" s="2" customFormat="1" ht="15.75" thickBot="1">
      <c r="A18" s="168" t="s">
        <v>23</v>
      </c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95"/>
    </row>
    <row r="19" spans="1:13" ht="15">
      <c r="A19" s="129" t="s">
        <v>24</v>
      </c>
      <c r="B19" s="21" t="s">
        <v>18</v>
      </c>
      <c r="C19" s="21" t="s">
        <v>18</v>
      </c>
      <c r="D19" s="22">
        <v>100</v>
      </c>
      <c r="E19" s="23">
        <v>1</v>
      </c>
      <c r="F19" s="21" t="s">
        <v>18</v>
      </c>
      <c r="G19" s="21" t="s">
        <v>18</v>
      </c>
      <c r="H19" s="24" t="s">
        <v>18</v>
      </c>
      <c r="I19" s="21" t="s">
        <v>18</v>
      </c>
      <c r="J19" s="21" t="s">
        <v>18</v>
      </c>
      <c r="K19" s="21" t="s">
        <v>18</v>
      </c>
      <c r="L19" s="25" t="s">
        <v>18</v>
      </c>
      <c r="M19" s="26" t="s">
        <v>18</v>
      </c>
    </row>
    <row r="20" spans="1:13" ht="15.75" thickBot="1">
      <c r="A20" s="129" t="s">
        <v>25</v>
      </c>
      <c r="B20" s="27" t="s">
        <v>18</v>
      </c>
      <c r="C20" s="27" t="s">
        <v>18</v>
      </c>
      <c r="D20" s="28">
        <v>44</v>
      </c>
      <c r="E20" s="28">
        <v>1</v>
      </c>
      <c r="F20" s="27" t="s">
        <v>18</v>
      </c>
      <c r="G20" s="27" t="s">
        <v>18</v>
      </c>
      <c r="H20" s="30" t="s">
        <v>18</v>
      </c>
      <c r="I20" s="27" t="s">
        <v>18</v>
      </c>
      <c r="J20" s="27" t="s">
        <v>18</v>
      </c>
      <c r="K20" s="27" t="s">
        <v>18</v>
      </c>
      <c r="L20" s="31" t="s">
        <v>18</v>
      </c>
      <c r="M20" s="38" t="s">
        <v>18</v>
      </c>
    </row>
    <row r="21" spans="1:13" ht="15.75" thickBot="1">
      <c r="A21" s="129" t="s">
        <v>88</v>
      </c>
      <c r="B21" s="27"/>
      <c r="C21" s="27"/>
      <c r="D21" s="28">
        <v>5</v>
      </c>
      <c r="E21" s="29">
        <v>1</v>
      </c>
      <c r="F21" s="27"/>
      <c r="G21" s="27"/>
      <c r="H21" s="30"/>
      <c r="I21" s="27"/>
      <c r="J21" s="27"/>
      <c r="K21" s="27"/>
      <c r="L21" s="31"/>
      <c r="M21" s="128"/>
    </row>
    <row r="22" spans="1:13" ht="15">
      <c r="A22" s="129" t="s">
        <v>69</v>
      </c>
      <c r="B22" s="21" t="s">
        <v>18</v>
      </c>
      <c r="C22" s="21" t="s">
        <v>18</v>
      </c>
      <c r="D22" s="22">
        <v>55</v>
      </c>
      <c r="E22" s="23">
        <v>1</v>
      </c>
      <c r="F22" s="21" t="s">
        <v>18</v>
      </c>
      <c r="G22" s="21" t="s">
        <v>18</v>
      </c>
      <c r="H22" s="24" t="s">
        <v>18</v>
      </c>
      <c r="I22" s="21" t="s">
        <v>18</v>
      </c>
      <c r="J22" s="21" t="s">
        <v>18</v>
      </c>
      <c r="K22" s="21" t="s">
        <v>18</v>
      </c>
      <c r="L22" s="25" t="s">
        <v>18</v>
      </c>
      <c r="M22" s="37" t="s">
        <v>18</v>
      </c>
    </row>
    <row r="23" spans="1:13" ht="15">
      <c r="A23" s="129" t="s">
        <v>68</v>
      </c>
      <c r="B23" s="21" t="s">
        <v>18</v>
      </c>
      <c r="C23" s="21" t="s">
        <v>18</v>
      </c>
      <c r="D23" s="22">
        <v>12</v>
      </c>
      <c r="E23" s="22">
        <v>1</v>
      </c>
      <c r="F23" s="21">
        <v>0</v>
      </c>
      <c r="G23" s="21">
        <v>0</v>
      </c>
      <c r="H23" s="24">
        <v>0</v>
      </c>
      <c r="I23" s="21">
        <v>0</v>
      </c>
      <c r="J23" s="21">
        <v>0</v>
      </c>
      <c r="K23" s="21">
        <v>0</v>
      </c>
      <c r="L23" s="21">
        <v>0</v>
      </c>
      <c r="M23" s="39">
        <v>0</v>
      </c>
    </row>
    <row r="24" spans="1:13" ht="25.5">
      <c r="A24" s="129" t="s">
        <v>84</v>
      </c>
      <c r="B24" s="21" t="s">
        <v>18</v>
      </c>
      <c r="C24" s="21" t="s">
        <v>18</v>
      </c>
      <c r="D24" s="28">
        <v>29</v>
      </c>
      <c r="E24" s="28">
        <v>1</v>
      </c>
      <c r="F24" s="27" t="s">
        <v>18</v>
      </c>
      <c r="G24" s="27" t="s">
        <v>18</v>
      </c>
      <c r="H24" s="30" t="s">
        <v>18</v>
      </c>
      <c r="I24" s="27" t="s">
        <v>18</v>
      </c>
      <c r="J24" s="27" t="s">
        <v>18</v>
      </c>
      <c r="K24" s="27" t="s">
        <v>18</v>
      </c>
      <c r="L24" s="31" t="s">
        <v>18</v>
      </c>
      <c r="M24" s="32" t="s">
        <v>18</v>
      </c>
    </row>
    <row r="25" spans="1:13" ht="15">
      <c r="A25" s="129" t="s">
        <v>33</v>
      </c>
      <c r="B25" s="21" t="s">
        <v>18</v>
      </c>
      <c r="C25" s="21" t="s">
        <v>18</v>
      </c>
      <c r="D25" s="22">
        <v>17</v>
      </c>
      <c r="E25" s="22">
        <v>1</v>
      </c>
      <c r="F25" s="21">
        <v>0</v>
      </c>
      <c r="G25" s="21">
        <v>0</v>
      </c>
      <c r="H25" s="24">
        <v>0</v>
      </c>
      <c r="I25" s="21">
        <v>0</v>
      </c>
      <c r="J25" s="21">
        <v>0</v>
      </c>
      <c r="K25" s="21">
        <v>0</v>
      </c>
      <c r="L25" s="21">
        <v>0</v>
      </c>
      <c r="M25" s="39">
        <v>0</v>
      </c>
    </row>
    <row r="26" spans="1:13" ht="15.75" thickBot="1">
      <c r="A26" s="61" t="s">
        <v>67</v>
      </c>
      <c r="B26" s="21" t="s">
        <v>18</v>
      </c>
      <c r="C26" s="21" t="s">
        <v>18</v>
      </c>
      <c r="D26" s="28">
        <v>12</v>
      </c>
      <c r="E26" s="28">
        <v>1</v>
      </c>
      <c r="F26" s="27">
        <v>0</v>
      </c>
      <c r="G26" s="27">
        <v>0</v>
      </c>
      <c r="H26" s="30">
        <v>0</v>
      </c>
      <c r="I26" s="27">
        <v>0</v>
      </c>
      <c r="J26" s="27">
        <v>0</v>
      </c>
      <c r="K26" s="27">
        <v>0</v>
      </c>
      <c r="L26" s="27">
        <v>0</v>
      </c>
      <c r="M26" s="104">
        <v>0</v>
      </c>
    </row>
    <row r="27" spans="1:13" s="36" customFormat="1" ht="15.75" thickBot="1">
      <c r="A27" s="40" t="s">
        <v>20</v>
      </c>
      <c r="B27" s="105">
        <f>SUM(B19:B24)</f>
        <v>0</v>
      </c>
      <c r="C27" s="106">
        <f>SUM(C19:C24)</f>
        <v>0</v>
      </c>
      <c r="D27" s="106">
        <f>SUM(D19:D26)</f>
        <v>274</v>
      </c>
      <c r="E27" s="106">
        <f>SUM(E19:E26)</f>
        <v>8</v>
      </c>
      <c r="F27" s="106">
        <f aca="true" t="shared" si="3" ref="F27:M27">SUM(F19:F24)</f>
        <v>0</v>
      </c>
      <c r="G27" s="106">
        <f t="shared" si="3"/>
        <v>0</v>
      </c>
      <c r="H27" s="107">
        <f t="shared" si="3"/>
        <v>0</v>
      </c>
      <c r="I27" s="106">
        <f t="shared" si="3"/>
        <v>0</v>
      </c>
      <c r="J27" s="107">
        <f t="shared" si="3"/>
        <v>0</v>
      </c>
      <c r="K27" s="106">
        <f t="shared" si="3"/>
        <v>0</v>
      </c>
      <c r="L27" s="108">
        <f t="shared" si="3"/>
        <v>0</v>
      </c>
      <c r="M27" s="109">
        <f t="shared" si="3"/>
        <v>0</v>
      </c>
    </row>
    <row r="28" spans="1:14" ht="15.75" thickBot="1">
      <c r="A28" s="46" t="s">
        <v>11</v>
      </c>
      <c r="B28" s="47">
        <f aca="true" t="shared" si="4" ref="B28:M28">B13+B17+B27</f>
        <v>10259</v>
      </c>
      <c r="C28" s="47">
        <f t="shared" si="4"/>
        <v>71</v>
      </c>
      <c r="D28" s="47">
        <f t="shared" si="4"/>
        <v>1253</v>
      </c>
      <c r="E28" s="47">
        <f t="shared" si="4"/>
        <v>42</v>
      </c>
      <c r="F28" s="47">
        <f t="shared" si="4"/>
        <v>979</v>
      </c>
      <c r="G28" s="47">
        <f t="shared" si="4"/>
        <v>105</v>
      </c>
      <c r="H28" s="47">
        <f t="shared" si="4"/>
        <v>86</v>
      </c>
      <c r="I28" s="47">
        <f t="shared" si="4"/>
        <v>232</v>
      </c>
      <c r="J28" s="47">
        <f t="shared" si="4"/>
        <v>514</v>
      </c>
      <c r="K28" s="47">
        <f t="shared" si="4"/>
        <v>279</v>
      </c>
      <c r="L28" s="47">
        <f t="shared" si="4"/>
        <v>11</v>
      </c>
      <c r="M28" s="47">
        <f t="shared" si="4"/>
        <v>1122</v>
      </c>
      <c r="N28" s="103"/>
    </row>
    <row r="29" spans="1:5" ht="15.75" thickBot="1">
      <c r="A29" s="57" t="s">
        <v>27</v>
      </c>
      <c r="B29" s="48">
        <v>34</v>
      </c>
      <c r="C29" s="49" t="s">
        <v>28</v>
      </c>
      <c r="D29" s="50"/>
      <c r="E29" s="50"/>
    </row>
    <row r="30" spans="1:5" ht="14.25" customHeight="1" thickBot="1">
      <c r="A30" s="57" t="s">
        <v>79</v>
      </c>
      <c r="B30" s="48">
        <v>5</v>
      </c>
      <c r="C30" s="110"/>
      <c r="D30" s="50"/>
      <c r="E30" s="50"/>
    </row>
    <row r="31" spans="1:13" ht="13.5" customHeight="1" thickBot="1">
      <c r="A31" s="57" t="s">
        <v>29</v>
      </c>
      <c r="B31" s="48">
        <v>66</v>
      </c>
      <c r="C31" s="171"/>
      <c r="D31" s="172"/>
      <c r="E31" s="173"/>
      <c r="F31" s="174" t="s">
        <v>37</v>
      </c>
      <c r="G31" s="175"/>
      <c r="H31" s="175"/>
      <c r="I31" s="175"/>
      <c r="J31" s="176"/>
      <c r="K31" s="177" t="s">
        <v>61</v>
      </c>
      <c r="L31" s="178"/>
      <c r="M31" s="179"/>
    </row>
    <row r="32" spans="1:13" ht="15.75" customHeight="1" thickBot="1">
      <c r="A32" s="57" t="s">
        <v>30</v>
      </c>
      <c r="B32" s="48">
        <v>887</v>
      </c>
      <c r="C32" s="96"/>
      <c r="D32" s="94"/>
      <c r="E32" s="95"/>
      <c r="F32" s="161" t="s">
        <v>44</v>
      </c>
      <c r="G32" s="162"/>
      <c r="H32" s="162"/>
      <c r="I32" s="163"/>
      <c r="J32" s="62">
        <v>8</v>
      </c>
      <c r="K32" s="89" t="s">
        <v>51</v>
      </c>
      <c r="L32" s="156" t="s">
        <v>52</v>
      </c>
      <c r="M32" s="164"/>
    </row>
    <row r="33" spans="1:13" ht="15.75" thickBot="1">
      <c r="A33" s="59" t="s">
        <v>32</v>
      </c>
      <c r="B33" s="102">
        <v>235</v>
      </c>
      <c r="C33" s="100">
        <f>B32+B33</f>
        <v>1122</v>
      </c>
      <c r="F33" s="158" t="s">
        <v>48</v>
      </c>
      <c r="G33" s="159"/>
      <c r="H33" s="159"/>
      <c r="I33" s="160"/>
      <c r="J33" s="63">
        <v>364</v>
      </c>
      <c r="K33" s="90"/>
      <c r="L33" s="147" t="s">
        <v>53</v>
      </c>
      <c r="M33" s="148"/>
    </row>
    <row r="34" spans="6:13" ht="14.25">
      <c r="F34" s="158" t="s">
        <v>38</v>
      </c>
      <c r="G34" s="159"/>
      <c r="H34" s="159"/>
      <c r="I34" s="160"/>
      <c r="J34" s="63">
        <v>11</v>
      </c>
      <c r="K34" s="89" t="s">
        <v>54</v>
      </c>
      <c r="L34" s="156" t="s">
        <v>55</v>
      </c>
      <c r="M34" s="157"/>
    </row>
    <row r="35" spans="1:13" ht="15" thickBot="1">
      <c r="A35" s="53" t="s">
        <v>47</v>
      </c>
      <c r="F35" s="158" t="s">
        <v>39</v>
      </c>
      <c r="G35" s="159"/>
      <c r="H35" s="159"/>
      <c r="I35" s="160"/>
      <c r="J35" s="63">
        <v>69</v>
      </c>
      <c r="K35" s="90"/>
      <c r="L35" s="147" t="s">
        <v>52</v>
      </c>
      <c r="M35" s="148"/>
    </row>
    <row r="36" spans="1:13" ht="15" thickBot="1">
      <c r="A36" s="53" t="s">
        <v>83</v>
      </c>
      <c r="F36" s="149" t="s">
        <v>41</v>
      </c>
      <c r="G36" s="150"/>
      <c r="H36" s="150"/>
      <c r="I36" s="151"/>
      <c r="J36" s="64">
        <v>9</v>
      </c>
      <c r="K36" s="91" t="s">
        <v>56</v>
      </c>
      <c r="L36" s="152" t="s">
        <v>57</v>
      </c>
      <c r="M36" s="153"/>
    </row>
    <row r="37" spans="1:13" ht="15.75" thickBot="1">
      <c r="A37" s="53" t="s">
        <v>49</v>
      </c>
      <c r="F37" s="154" t="s">
        <v>40</v>
      </c>
      <c r="G37" s="155"/>
      <c r="H37" s="155"/>
      <c r="I37" s="155"/>
      <c r="J37" s="88">
        <f>SUM(J32:J36)</f>
        <v>461</v>
      </c>
      <c r="K37" s="89" t="s">
        <v>58</v>
      </c>
      <c r="L37" s="156" t="s">
        <v>59</v>
      </c>
      <c r="M37" s="157"/>
    </row>
    <row r="38" spans="1:13" ht="15" thickBot="1">
      <c r="A38" s="53" t="s">
        <v>50</v>
      </c>
      <c r="K38" s="92"/>
      <c r="L38" s="147" t="s">
        <v>60</v>
      </c>
      <c r="M38" s="148"/>
    </row>
  </sheetData>
  <mergeCells count="26">
    <mergeCell ref="L38:M38"/>
    <mergeCell ref="F36:I36"/>
    <mergeCell ref="L36:M36"/>
    <mergeCell ref="F37:I37"/>
    <mergeCell ref="L37:M37"/>
    <mergeCell ref="F34:I34"/>
    <mergeCell ref="L34:M34"/>
    <mergeCell ref="F35:I35"/>
    <mergeCell ref="L35:M35"/>
    <mergeCell ref="F32:I32"/>
    <mergeCell ref="L32:M32"/>
    <mergeCell ref="F33:I33"/>
    <mergeCell ref="L33:M33"/>
    <mergeCell ref="A14:M14"/>
    <mergeCell ref="A18:M18"/>
    <mergeCell ref="C31:E31"/>
    <mergeCell ref="F31:J31"/>
    <mergeCell ref="K31:M31"/>
    <mergeCell ref="A1:M1"/>
    <mergeCell ref="A2:M2"/>
    <mergeCell ref="A3:M3"/>
    <mergeCell ref="A4:A5"/>
    <mergeCell ref="B4:C4"/>
    <mergeCell ref="D4:E4"/>
    <mergeCell ref="F4:G4"/>
    <mergeCell ref="H4:M4"/>
  </mergeCells>
  <printOptions/>
  <pageMargins left="0.22" right="0.17" top="0.25" bottom="0.22" header="0.17" footer="0.17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8"/>
  <sheetViews>
    <sheetView workbookViewId="0" topLeftCell="A1">
      <pane xSplit="1" ySplit="4" topLeftCell="B1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V16384"/>
    </sheetView>
  </sheetViews>
  <sheetFormatPr defaultColWidth="9.140625" defaultRowHeight="12.75"/>
  <cols>
    <col min="1" max="1" width="47.57421875" style="53" customWidth="1"/>
    <col min="2" max="2" width="9.00390625" style="51" customWidth="1"/>
    <col min="3" max="3" width="9.28125" style="51" customWidth="1"/>
    <col min="4" max="4" width="9.140625" style="51" customWidth="1"/>
    <col min="5" max="5" width="9.57421875" style="51" customWidth="1"/>
    <col min="6" max="6" width="10.421875" style="51" customWidth="1"/>
    <col min="7" max="7" width="8.140625" style="51" customWidth="1"/>
    <col min="8" max="9" width="8.00390625" style="51" customWidth="1"/>
    <col min="10" max="10" width="7.8515625" style="51" customWidth="1"/>
    <col min="11" max="11" width="9.28125" style="51" customWidth="1"/>
    <col min="12" max="12" width="9.140625" style="51" customWidth="1"/>
    <col min="13" max="13" width="10.00390625" style="52" customWidth="1"/>
    <col min="14" max="16384" width="9.140625" style="1" customWidth="1"/>
  </cols>
  <sheetData>
    <row r="1" spans="1:13" ht="15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</row>
    <row r="2" spans="1:13" ht="15.75" thickBot="1">
      <c r="A2" s="180" t="s">
        <v>1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</row>
    <row r="3" spans="1:13" ht="15.75" thickBot="1">
      <c r="A3" s="181" t="s">
        <v>86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3"/>
    </row>
    <row r="4" spans="1:13" s="56" customFormat="1" ht="35.25" customHeight="1" thickBot="1">
      <c r="A4" s="184" t="s">
        <v>2</v>
      </c>
      <c r="B4" s="186" t="s">
        <v>72</v>
      </c>
      <c r="C4" s="187"/>
      <c r="D4" s="188" t="s">
        <v>46</v>
      </c>
      <c r="E4" s="189"/>
      <c r="F4" s="190" t="s">
        <v>4</v>
      </c>
      <c r="G4" s="191"/>
      <c r="H4" s="192" t="s">
        <v>43</v>
      </c>
      <c r="I4" s="193"/>
      <c r="J4" s="193"/>
      <c r="K4" s="193"/>
      <c r="L4" s="193"/>
      <c r="M4" s="194"/>
    </row>
    <row r="5" spans="1:13" s="55" customFormat="1" ht="39" thickBot="1">
      <c r="A5" s="185"/>
      <c r="B5" s="116" t="s">
        <v>5</v>
      </c>
      <c r="C5" s="117" t="s">
        <v>6</v>
      </c>
      <c r="D5" s="116" t="s">
        <v>5</v>
      </c>
      <c r="E5" s="117" t="s">
        <v>7</v>
      </c>
      <c r="F5" s="118" t="s">
        <v>8</v>
      </c>
      <c r="G5" s="119" t="s">
        <v>63</v>
      </c>
      <c r="H5" s="120" t="s">
        <v>34</v>
      </c>
      <c r="I5" s="116" t="s">
        <v>35</v>
      </c>
      <c r="J5" s="121" t="s">
        <v>36</v>
      </c>
      <c r="K5" s="116" t="s">
        <v>9</v>
      </c>
      <c r="L5" s="121" t="s">
        <v>10</v>
      </c>
      <c r="M5" s="122" t="s">
        <v>11</v>
      </c>
    </row>
    <row r="6" spans="1:14" s="2" customFormat="1" ht="17.25">
      <c r="A6" s="78" t="s">
        <v>76</v>
      </c>
      <c r="B6" s="123">
        <v>3193</v>
      </c>
      <c r="C6" s="123">
        <v>19</v>
      </c>
      <c r="D6" s="112">
        <f>577+15</f>
        <v>592</v>
      </c>
      <c r="E6" s="112">
        <v>22</v>
      </c>
      <c r="F6" s="111">
        <v>172</v>
      </c>
      <c r="G6" s="113">
        <v>0</v>
      </c>
      <c r="H6" s="114">
        <v>31</v>
      </c>
      <c r="I6" s="111">
        <v>121</v>
      </c>
      <c r="J6" s="111">
        <v>248</v>
      </c>
      <c r="K6" s="111">
        <v>112</v>
      </c>
      <c r="L6" s="111">
        <v>5</v>
      </c>
      <c r="M6" s="115">
        <f aca="true" t="shared" si="0" ref="M6:M11">SUM(H6:L6)</f>
        <v>517</v>
      </c>
      <c r="N6" s="93"/>
    </row>
    <row r="7" spans="1:14" s="2" customFormat="1" ht="15">
      <c r="A7" s="4" t="s">
        <v>13</v>
      </c>
      <c r="B7" s="124">
        <v>1961</v>
      </c>
      <c r="C7" s="124">
        <v>13</v>
      </c>
      <c r="D7" s="6">
        <v>67</v>
      </c>
      <c r="E7" s="6">
        <v>3</v>
      </c>
      <c r="F7" s="5">
        <v>88</v>
      </c>
      <c r="G7" s="5">
        <v>1</v>
      </c>
      <c r="H7" s="7">
        <v>21</v>
      </c>
      <c r="I7" s="5">
        <v>53</v>
      </c>
      <c r="J7" s="5">
        <v>80</v>
      </c>
      <c r="K7" s="5">
        <v>22</v>
      </c>
      <c r="L7" s="5">
        <f>'[1]MAIO'!$J$72</f>
        <v>1</v>
      </c>
      <c r="M7" s="83">
        <f t="shared" si="0"/>
        <v>177</v>
      </c>
      <c r="N7" s="93"/>
    </row>
    <row r="8" spans="1:14" ht="17.25">
      <c r="A8" s="8" t="s">
        <v>77</v>
      </c>
      <c r="B8" s="124">
        <v>1395</v>
      </c>
      <c r="C8" s="124">
        <v>9</v>
      </c>
      <c r="D8" s="6">
        <v>124</v>
      </c>
      <c r="E8" s="6">
        <v>3</v>
      </c>
      <c r="F8" s="5">
        <v>47</v>
      </c>
      <c r="G8" s="5">
        <v>0</v>
      </c>
      <c r="H8" s="7">
        <v>9</v>
      </c>
      <c r="I8" s="5">
        <v>24</v>
      </c>
      <c r="J8" s="5">
        <v>49</v>
      </c>
      <c r="K8" s="5">
        <v>14</v>
      </c>
      <c r="L8" s="5">
        <f>'[1]MAIO'!$J$73</f>
        <v>0</v>
      </c>
      <c r="M8" s="83">
        <f t="shared" si="0"/>
        <v>96</v>
      </c>
      <c r="N8" s="51"/>
    </row>
    <row r="9" spans="1:14" s="2" customFormat="1" ht="15">
      <c r="A9" s="9" t="s">
        <v>15</v>
      </c>
      <c r="B9" s="124">
        <v>1747</v>
      </c>
      <c r="C9" s="124">
        <v>14</v>
      </c>
      <c r="D9" s="6">
        <v>74</v>
      </c>
      <c r="E9" s="6">
        <v>2</v>
      </c>
      <c r="F9" s="5">
        <v>109</v>
      </c>
      <c r="G9" s="5">
        <v>1</v>
      </c>
      <c r="H9" s="7">
        <v>10</v>
      </c>
      <c r="I9" s="5">
        <v>20</v>
      </c>
      <c r="J9" s="5">
        <v>63</v>
      </c>
      <c r="K9" s="5">
        <v>61</v>
      </c>
      <c r="L9" s="5">
        <f>'[1]MAIO'!$J$74</f>
        <v>4</v>
      </c>
      <c r="M9" s="83">
        <f t="shared" si="0"/>
        <v>158</v>
      </c>
      <c r="N9" s="93"/>
    </row>
    <row r="10" spans="1:14" s="2" customFormat="1" ht="15">
      <c r="A10" s="9" t="s">
        <v>16</v>
      </c>
      <c r="B10" s="124">
        <v>1543</v>
      </c>
      <c r="C10" s="124">
        <v>11</v>
      </c>
      <c r="D10" s="6">
        <v>122</v>
      </c>
      <c r="E10" s="6">
        <v>4</v>
      </c>
      <c r="F10" s="5">
        <v>86</v>
      </c>
      <c r="G10" s="5">
        <v>1</v>
      </c>
      <c r="H10" s="7">
        <v>13</v>
      </c>
      <c r="I10" s="5">
        <v>15</v>
      </c>
      <c r="J10" s="5">
        <v>82</v>
      </c>
      <c r="K10" s="5">
        <v>65</v>
      </c>
      <c r="L10" s="5">
        <v>2</v>
      </c>
      <c r="M10" s="83">
        <f t="shared" si="0"/>
        <v>177</v>
      </c>
      <c r="N10" s="93"/>
    </row>
    <row r="11" spans="1:13" s="2" customFormat="1" ht="15">
      <c r="A11" s="9" t="s">
        <v>17</v>
      </c>
      <c r="B11" s="124" t="s">
        <v>18</v>
      </c>
      <c r="C11" s="124" t="s">
        <v>18</v>
      </c>
      <c r="D11" s="6" t="s">
        <v>18</v>
      </c>
      <c r="E11" s="6" t="s">
        <v>18</v>
      </c>
      <c r="F11" s="5">
        <v>105</v>
      </c>
      <c r="G11" s="5">
        <v>13</v>
      </c>
      <c r="H11" s="7"/>
      <c r="I11" s="5" t="s">
        <v>18</v>
      </c>
      <c r="J11" s="5" t="s">
        <v>18</v>
      </c>
      <c r="K11" s="5" t="s">
        <v>18</v>
      </c>
      <c r="L11" s="5" t="s">
        <v>18</v>
      </c>
      <c r="M11" s="83">
        <f t="shared" si="0"/>
        <v>0</v>
      </c>
    </row>
    <row r="12" spans="1:14" s="2" customFormat="1" ht="27.75" customHeight="1" thickBot="1">
      <c r="A12" s="84" t="s">
        <v>45</v>
      </c>
      <c r="B12" s="125" t="s">
        <v>18</v>
      </c>
      <c r="C12" s="125" t="s">
        <v>18</v>
      </c>
      <c r="D12" s="86"/>
      <c r="E12" s="87"/>
      <c r="F12" s="87">
        <f>364+8</f>
        <v>372</v>
      </c>
      <c r="G12" s="87">
        <f>8+4+9+70</f>
        <v>91</v>
      </c>
      <c r="H12" s="7"/>
      <c r="I12" s="5"/>
      <c r="J12" s="5" t="s">
        <v>18</v>
      </c>
      <c r="K12" s="5" t="s">
        <v>18</v>
      </c>
      <c r="L12" s="5" t="s">
        <v>18</v>
      </c>
      <c r="M12" s="99">
        <v>0</v>
      </c>
      <c r="N12" s="11"/>
    </row>
    <row r="13" spans="1:15" s="13" customFormat="1" ht="22.5" customHeight="1" thickBot="1">
      <c r="A13" s="73" t="s">
        <v>20</v>
      </c>
      <c r="B13" s="74">
        <f aca="true" t="shared" si="1" ref="B13:M13">SUM(B6:B12)</f>
        <v>9839</v>
      </c>
      <c r="C13" s="74">
        <f t="shared" si="1"/>
        <v>66</v>
      </c>
      <c r="D13" s="75">
        <f t="shared" si="1"/>
        <v>979</v>
      </c>
      <c r="E13" s="76">
        <f t="shared" si="1"/>
        <v>34</v>
      </c>
      <c r="F13" s="74">
        <f t="shared" si="1"/>
        <v>979</v>
      </c>
      <c r="G13" s="74">
        <f t="shared" si="1"/>
        <v>107</v>
      </c>
      <c r="H13" s="74">
        <f t="shared" si="1"/>
        <v>84</v>
      </c>
      <c r="I13" s="74">
        <f t="shared" si="1"/>
        <v>233</v>
      </c>
      <c r="J13" s="77">
        <f t="shared" si="1"/>
        <v>522</v>
      </c>
      <c r="K13" s="74">
        <f t="shared" si="1"/>
        <v>274</v>
      </c>
      <c r="L13" s="74">
        <f t="shared" si="1"/>
        <v>12</v>
      </c>
      <c r="M13" s="3">
        <f t="shared" si="1"/>
        <v>1125</v>
      </c>
      <c r="O13" s="101"/>
    </row>
    <row r="14" spans="1:13" s="2" customFormat="1" ht="15.75" thickBot="1">
      <c r="A14" s="165" t="s">
        <v>21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7"/>
    </row>
    <row r="15" spans="1:13" ht="15">
      <c r="A15" s="14" t="s">
        <v>22</v>
      </c>
      <c r="B15" s="126">
        <v>77</v>
      </c>
      <c r="C15" s="126">
        <v>1</v>
      </c>
      <c r="D15" s="16" t="s">
        <v>18</v>
      </c>
      <c r="E15" s="17" t="s">
        <v>18</v>
      </c>
      <c r="F15" s="15" t="s">
        <v>18</v>
      </c>
      <c r="G15" s="15" t="s">
        <v>18</v>
      </c>
      <c r="H15" s="18" t="s">
        <v>18</v>
      </c>
      <c r="I15" s="15" t="s">
        <v>18</v>
      </c>
      <c r="J15" s="15" t="s">
        <v>18</v>
      </c>
      <c r="K15" s="15" t="s">
        <v>18</v>
      </c>
      <c r="L15" s="19" t="s">
        <v>18</v>
      </c>
      <c r="M15" s="20" t="s">
        <v>18</v>
      </c>
    </row>
    <row r="16" spans="1:13" ht="26.25" thickBot="1">
      <c r="A16" s="66" t="s">
        <v>87</v>
      </c>
      <c r="B16" s="127">
        <v>343</v>
      </c>
      <c r="C16" s="127">
        <v>4</v>
      </c>
      <c r="D16" s="28" t="s">
        <v>18</v>
      </c>
      <c r="E16" s="29" t="s">
        <v>18</v>
      </c>
      <c r="F16" s="27" t="s">
        <v>18</v>
      </c>
      <c r="G16" s="27" t="s">
        <v>18</v>
      </c>
      <c r="H16" s="30" t="s">
        <v>18</v>
      </c>
      <c r="I16" s="27" t="s">
        <v>18</v>
      </c>
      <c r="J16" s="27" t="s">
        <v>18</v>
      </c>
      <c r="K16" s="27" t="s">
        <v>18</v>
      </c>
      <c r="L16" s="31" t="s">
        <v>18</v>
      </c>
      <c r="M16" s="32" t="s">
        <v>18</v>
      </c>
    </row>
    <row r="17" spans="1:13" s="36" customFormat="1" ht="15.75" thickBot="1">
      <c r="A17" s="12" t="s">
        <v>20</v>
      </c>
      <c r="B17" s="33">
        <f aca="true" t="shared" si="2" ref="B17:M17">SUM(B15:B16)</f>
        <v>420</v>
      </c>
      <c r="C17" s="34">
        <f t="shared" si="2"/>
        <v>5</v>
      </c>
      <c r="D17" s="33">
        <f t="shared" si="2"/>
        <v>0</v>
      </c>
      <c r="E17" s="34">
        <f t="shared" si="2"/>
        <v>0</v>
      </c>
      <c r="F17" s="33">
        <f t="shared" si="2"/>
        <v>0</v>
      </c>
      <c r="G17" s="34">
        <f t="shared" si="2"/>
        <v>0</v>
      </c>
      <c r="H17" s="33">
        <f t="shared" si="2"/>
        <v>0</v>
      </c>
      <c r="I17" s="34">
        <f t="shared" si="2"/>
        <v>0</v>
      </c>
      <c r="J17" s="33">
        <f t="shared" si="2"/>
        <v>0</v>
      </c>
      <c r="K17" s="34">
        <f t="shared" si="2"/>
        <v>0</v>
      </c>
      <c r="L17" s="33">
        <f t="shared" si="2"/>
        <v>0</v>
      </c>
      <c r="M17" s="35">
        <f t="shared" si="2"/>
        <v>0</v>
      </c>
    </row>
    <row r="18" spans="1:13" s="2" customFormat="1" ht="15.75" thickBot="1">
      <c r="A18" s="168" t="s">
        <v>23</v>
      </c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95"/>
    </row>
    <row r="19" spans="1:13" ht="15">
      <c r="A19" s="129" t="s">
        <v>24</v>
      </c>
      <c r="B19" s="21" t="s">
        <v>18</v>
      </c>
      <c r="C19" s="21" t="s">
        <v>18</v>
      </c>
      <c r="D19" s="22">
        <v>100</v>
      </c>
      <c r="E19" s="23">
        <v>1</v>
      </c>
      <c r="F19" s="21" t="s">
        <v>18</v>
      </c>
      <c r="G19" s="21" t="s">
        <v>18</v>
      </c>
      <c r="H19" s="24" t="s">
        <v>18</v>
      </c>
      <c r="I19" s="21" t="s">
        <v>18</v>
      </c>
      <c r="J19" s="21" t="s">
        <v>18</v>
      </c>
      <c r="K19" s="21" t="s">
        <v>18</v>
      </c>
      <c r="L19" s="25" t="s">
        <v>18</v>
      </c>
      <c r="M19" s="26" t="s">
        <v>18</v>
      </c>
    </row>
    <row r="20" spans="1:13" ht="15.75" thickBot="1">
      <c r="A20" s="129" t="s">
        <v>25</v>
      </c>
      <c r="B20" s="27" t="s">
        <v>18</v>
      </c>
      <c r="C20" s="27" t="s">
        <v>18</v>
      </c>
      <c r="D20" s="28">
        <v>44</v>
      </c>
      <c r="E20" s="28">
        <v>1</v>
      </c>
      <c r="F20" s="27" t="s">
        <v>18</v>
      </c>
      <c r="G20" s="27" t="s">
        <v>18</v>
      </c>
      <c r="H20" s="30" t="s">
        <v>18</v>
      </c>
      <c r="I20" s="27" t="s">
        <v>18</v>
      </c>
      <c r="J20" s="27" t="s">
        <v>18</v>
      </c>
      <c r="K20" s="27" t="s">
        <v>18</v>
      </c>
      <c r="L20" s="31" t="s">
        <v>18</v>
      </c>
      <c r="M20" s="38" t="s">
        <v>18</v>
      </c>
    </row>
    <row r="21" spans="1:13" ht="15.75" thickBot="1">
      <c r="A21" s="129" t="s">
        <v>88</v>
      </c>
      <c r="B21" s="27"/>
      <c r="C21" s="27"/>
      <c r="D21" s="28">
        <v>5</v>
      </c>
      <c r="E21" s="29">
        <v>1</v>
      </c>
      <c r="F21" s="27"/>
      <c r="G21" s="27"/>
      <c r="H21" s="30"/>
      <c r="I21" s="27"/>
      <c r="J21" s="27"/>
      <c r="K21" s="27"/>
      <c r="L21" s="31"/>
      <c r="M21" s="128"/>
    </row>
    <row r="22" spans="1:13" ht="15">
      <c r="A22" s="129" t="s">
        <v>69</v>
      </c>
      <c r="B22" s="21" t="s">
        <v>18</v>
      </c>
      <c r="C22" s="21" t="s">
        <v>18</v>
      </c>
      <c r="D22" s="22">
        <v>55</v>
      </c>
      <c r="E22" s="23">
        <v>1</v>
      </c>
      <c r="F22" s="21" t="s">
        <v>18</v>
      </c>
      <c r="G22" s="21" t="s">
        <v>18</v>
      </c>
      <c r="H22" s="24" t="s">
        <v>18</v>
      </c>
      <c r="I22" s="21" t="s">
        <v>18</v>
      </c>
      <c r="J22" s="21" t="s">
        <v>18</v>
      </c>
      <c r="K22" s="21" t="s">
        <v>18</v>
      </c>
      <c r="L22" s="25" t="s">
        <v>18</v>
      </c>
      <c r="M22" s="37" t="s">
        <v>18</v>
      </c>
    </row>
    <row r="23" spans="1:13" ht="15">
      <c r="A23" s="129" t="s">
        <v>68</v>
      </c>
      <c r="B23" s="21" t="s">
        <v>18</v>
      </c>
      <c r="C23" s="21" t="s">
        <v>18</v>
      </c>
      <c r="D23" s="22">
        <v>12</v>
      </c>
      <c r="E23" s="22">
        <v>1</v>
      </c>
      <c r="F23" s="21">
        <v>0</v>
      </c>
      <c r="G23" s="21">
        <v>0</v>
      </c>
      <c r="H23" s="24">
        <v>0</v>
      </c>
      <c r="I23" s="21">
        <v>0</v>
      </c>
      <c r="J23" s="21">
        <v>0</v>
      </c>
      <c r="K23" s="21">
        <v>0</v>
      </c>
      <c r="L23" s="21">
        <v>0</v>
      </c>
      <c r="M23" s="39">
        <v>0</v>
      </c>
    </row>
    <row r="24" spans="1:13" ht="25.5">
      <c r="A24" s="129" t="s">
        <v>84</v>
      </c>
      <c r="B24" s="21" t="s">
        <v>18</v>
      </c>
      <c r="C24" s="21" t="s">
        <v>18</v>
      </c>
      <c r="D24" s="28">
        <v>29</v>
      </c>
      <c r="E24" s="28">
        <v>1</v>
      </c>
      <c r="F24" s="27" t="s">
        <v>18</v>
      </c>
      <c r="G24" s="27" t="s">
        <v>18</v>
      </c>
      <c r="H24" s="30" t="s">
        <v>18</v>
      </c>
      <c r="I24" s="27" t="s">
        <v>18</v>
      </c>
      <c r="J24" s="27" t="s">
        <v>18</v>
      </c>
      <c r="K24" s="27" t="s">
        <v>18</v>
      </c>
      <c r="L24" s="31" t="s">
        <v>18</v>
      </c>
      <c r="M24" s="32" t="s">
        <v>18</v>
      </c>
    </row>
    <row r="25" spans="1:13" ht="15">
      <c r="A25" s="129" t="s">
        <v>33</v>
      </c>
      <c r="B25" s="21" t="s">
        <v>18</v>
      </c>
      <c r="C25" s="21" t="s">
        <v>18</v>
      </c>
      <c r="D25" s="22">
        <v>17</v>
      </c>
      <c r="E25" s="22">
        <v>1</v>
      </c>
      <c r="F25" s="21">
        <v>0</v>
      </c>
      <c r="G25" s="21">
        <v>0</v>
      </c>
      <c r="H25" s="24">
        <v>0</v>
      </c>
      <c r="I25" s="21">
        <v>0</v>
      </c>
      <c r="J25" s="21">
        <v>0</v>
      </c>
      <c r="K25" s="21">
        <v>0</v>
      </c>
      <c r="L25" s="21">
        <v>0</v>
      </c>
      <c r="M25" s="39">
        <v>0</v>
      </c>
    </row>
    <row r="26" spans="1:13" ht="15.75" thickBot="1">
      <c r="A26" s="61" t="s">
        <v>67</v>
      </c>
      <c r="B26" s="21" t="s">
        <v>18</v>
      </c>
      <c r="C26" s="21" t="s">
        <v>18</v>
      </c>
      <c r="D26" s="28">
        <v>12</v>
      </c>
      <c r="E26" s="28">
        <v>1</v>
      </c>
      <c r="F26" s="27">
        <v>0</v>
      </c>
      <c r="G26" s="27">
        <v>0</v>
      </c>
      <c r="H26" s="30">
        <v>0</v>
      </c>
      <c r="I26" s="27">
        <v>0</v>
      </c>
      <c r="J26" s="27">
        <v>0</v>
      </c>
      <c r="K26" s="27">
        <v>0</v>
      </c>
      <c r="L26" s="27">
        <v>0</v>
      </c>
      <c r="M26" s="104">
        <v>0</v>
      </c>
    </row>
    <row r="27" spans="1:13" s="36" customFormat="1" ht="15.75" thickBot="1">
      <c r="A27" s="40" t="s">
        <v>20</v>
      </c>
      <c r="B27" s="105">
        <f>SUM(B19:B24)</f>
        <v>0</v>
      </c>
      <c r="C27" s="106">
        <f>SUM(C19:C24)</f>
        <v>0</v>
      </c>
      <c r="D27" s="106">
        <f>SUM(D19:D26)</f>
        <v>274</v>
      </c>
      <c r="E27" s="106">
        <f>SUM(E19:E26)</f>
        <v>8</v>
      </c>
      <c r="F27" s="106">
        <f aca="true" t="shared" si="3" ref="F27:M27">SUM(F19:F24)</f>
        <v>0</v>
      </c>
      <c r="G27" s="106">
        <f t="shared" si="3"/>
        <v>0</v>
      </c>
      <c r="H27" s="107">
        <f t="shared" si="3"/>
        <v>0</v>
      </c>
      <c r="I27" s="106">
        <f t="shared" si="3"/>
        <v>0</v>
      </c>
      <c r="J27" s="107">
        <f t="shared" si="3"/>
        <v>0</v>
      </c>
      <c r="K27" s="106">
        <f t="shared" si="3"/>
        <v>0</v>
      </c>
      <c r="L27" s="108">
        <f t="shared" si="3"/>
        <v>0</v>
      </c>
      <c r="M27" s="109">
        <f t="shared" si="3"/>
        <v>0</v>
      </c>
    </row>
    <row r="28" spans="1:14" ht="15.75" thickBot="1">
      <c r="A28" s="46" t="s">
        <v>11</v>
      </c>
      <c r="B28" s="47">
        <f aca="true" t="shared" si="4" ref="B28:M28">B13+B17+B27</f>
        <v>10259</v>
      </c>
      <c r="C28" s="47">
        <f t="shared" si="4"/>
        <v>71</v>
      </c>
      <c r="D28" s="47">
        <f t="shared" si="4"/>
        <v>1253</v>
      </c>
      <c r="E28" s="47">
        <f t="shared" si="4"/>
        <v>42</v>
      </c>
      <c r="F28" s="47">
        <f t="shared" si="4"/>
        <v>979</v>
      </c>
      <c r="G28" s="47">
        <f t="shared" si="4"/>
        <v>107</v>
      </c>
      <c r="H28" s="47">
        <f t="shared" si="4"/>
        <v>84</v>
      </c>
      <c r="I28" s="47">
        <f t="shared" si="4"/>
        <v>233</v>
      </c>
      <c r="J28" s="47">
        <f t="shared" si="4"/>
        <v>522</v>
      </c>
      <c r="K28" s="47">
        <f t="shared" si="4"/>
        <v>274</v>
      </c>
      <c r="L28" s="47">
        <f t="shared" si="4"/>
        <v>12</v>
      </c>
      <c r="M28" s="47">
        <f t="shared" si="4"/>
        <v>1125</v>
      </c>
      <c r="N28" s="103"/>
    </row>
    <row r="29" spans="1:5" ht="15.75" thickBot="1">
      <c r="A29" s="57" t="s">
        <v>27</v>
      </c>
      <c r="B29" s="48">
        <v>34</v>
      </c>
      <c r="C29" s="49" t="s">
        <v>28</v>
      </c>
      <c r="D29" s="50"/>
      <c r="E29" s="50"/>
    </row>
    <row r="30" spans="1:5" ht="14.25" customHeight="1" thickBot="1">
      <c r="A30" s="57" t="s">
        <v>79</v>
      </c>
      <c r="B30" s="48">
        <v>5</v>
      </c>
      <c r="C30" s="110"/>
      <c r="D30" s="50"/>
      <c r="E30" s="50"/>
    </row>
    <row r="31" spans="1:13" ht="13.5" customHeight="1" thickBot="1">
      <c r="A31" s="57" t="s">
        <v>29</v>
      </c>
      <c r="B31" s="48">
        <v>66</v>
      </c>
      <c r="C31" s="171"/>
      <c r="D31" s="172"/>
      <c r="E31" s="173"/>
      <c r="F31" s="174" t="s">
        <v>37</v>
      </c>
      <c r="G31" s="175"/>
      <c r="H31" s="175"/>
      <c r="I31" s="175"/>
      <c r="J31" s="176"/>
      <c r="K31" s="177" t="s">
        <v>61</v>
      </c>
      <c r="L31" s="178"/>
      <c r="M31" s="179"/>
    </row>
    <row r="32" spans="1:13" ht="15.75" customHeight="1" thickBot="1">
      <c r="A32" s="57" t="s">
        <v>30</v>
      </c>
      <c r="B32" s="48">
        <v>888</v>
      </c>
      <c r="C32" s="96"/>
      <c r="D32" s="94"/>
      <c r="E32" s="95"/>
      <c r="F32" s="161" t="s">
        <v>44</v>
      </c>
      <c r="G32" s="162"/>
      <c r="H32" s="162"/>
      <c r="I32" s="163"/>
      <c r="J32" s="62">
        <v>8</v>
      </c>
      <c r="K32" s="89" t="s">
        <v>51</v>
      </c>
      <c r="L32" s="156" t="s">
        <v>52</v>
      </c>
      <c r="M32" s="164"/>
    </row>
    <row r="33" spans="1:13" ht="15.75" thickBot="1">
      <c r="A33" s="59" t="s">
        <v>32</v>
      </c>
      <c r="B33" s="102">
        <v>237</v>
      </c>
      <c r="C33" s="100">
        <f>B32+B33</f>
        <v>1125</v>
      </c>
      <c r="F33" s="158" t="s">
        <v>48</v>
      </c>
      <c r="G33" s="159"/>
      <c r="H33" s="159"/>
      <c r="I33" s="160"/>
      <c r="J33" s="63">
        <v>364</v>
      </c>
      <c r="K33" s="90"/>
      <c r="L33" s="147" t="s">
        <v>53</v>
      </c>
      <c r="M33" s="148"/>
    </row>
    <row r="34" spans="6:13" ht="14.25">
      <c r="F34" s="158" t="s">
        <v>38</v>
      </c>
      <c r="G34" s="159"/>
      <c r="H34" s="159"/>
      <c r="I34" s="160"/>
      <c r="J34" s="63">
        <f>8+4</f>
        <v>12</v>
      </c>
      <c r="K34" s="89" t="s">
        <v>54</v>
      </c>
      <c r="L34" s="156" t="s">
        <v>55</v>
      </c>
      <c r="M34" s="157"/>
    </row>
    <row r="35" spans="1:13" ht="15" thickBot="1">
      <c r="A35" s="53" t="s">
        <v>47</v>
      </c>
      <c r="F35" s="158" t="s">
        <v>39</v>
      </c>
      <c r="G35" s="159"/>
      <c r="H35" s="159"/>
      <c r="I35" s="160"/>
      <c r="J35" s="63">
        <v>70</v>
      </c>
      <c r="K35" s="90"/>
      <c r="L35" s="147" t="s">
        <v>52</v>
      </c>
      <c r="M35" s="148"/>
    </row>
    <row r="36" spans="1:13" ht="15" thickBot="1">
      <c r="A36" s="53" t="s">
        <v>83</v>
      </c>
      <c r="F36" s="149" t="s">
        <v>41</v>
      </c>
      <c r="G36" s="150"/>
      <c r="H36" s="150"/>
      <c r="I36" s="151"/>
      <c r="J36" s="64">
        <v>9</v>
      </c>
      <c r="K36" s="91" t="s">
        <v>56</v>
      </c>
      <c r="L36" s="152" t="s">
        <v>57</v>
      </c>
      <c r="M36" s="153"/>
    </row>
    <row r="37" spans="1:13" ht="15.75" thickBot="1">
      <c r="A37" s="53" t="s">
        <v>49</v>
      </c>
      <c r="F37" s="154" t="s">
        <v>40</v>
      </c>
      <c r="G37" s="155"/>
      <c r="H37" s="155"/>
      <c r="I37" s="155"/>
      <c r="J37" s="88">
        <f>SUM(J32:J36)</f>
        <v>463</v>
      </c>
      <c r="K37" s="89" t="s">
        <v>58</v>
      </c>
      <c r="L37" s="156" t="s">
        <v>59</v>
      </c>
      <c r="M37" s="157"/>
    </row>
    <row r="38" spans="1:13" ht="15" thickBot="1">
      <c r="A38" s="53" t="s">
        <v>50</v>
      </c>
      <c r="K38" s="92"/>
      <c r="L38" s="147" t="s">
        <v>60</v>
      </c>
      <c r="M38" s="148"/>
    </row>
  </sheetData>
  <mergeCells count="26">
    <mergeCell ref="A1:M1"/>
    <mergeCell ref="A2:M2"/>
    <mergeCell ref="A3:M3"/>
    <mergeCell ref="A4:A5"/>
    <mergeCell ref="B4:C4"/>
    <mergeCell ref="D4:E4"/>
    <mergeCell ref="F4:G4"/>
    <mergeCell ref="H4:M4"/>
    <mergeCell ref="A14:M14"/>
    <mergeCell ref="A18:M18"/>
    <mergeCell ref="C31:E31"/>
    <mergeCell ref="F31:J31"/>
    <mergeCell ref="K31:M31"/>
    <mergeCell ref="F32:I32"/>
    <mergeCell ref="L32:M32"/>
    <mergeCell ref="F33:I33"/>
    <mergeCell ref="L33:M33"/>
    <mergeCell ref="F34:I34"/>
    <mergeCell ref="L34:M34"/>
    <mergeCell ref="F35:I35"/>
    <mergeCell ref="L35:M35"/>
    <mergeCell ref="L38:M38"/>
    <mergeCell ref="F36:I36"/>
    <mergeCell ref="L36:M36"/>
    <mergeCell ref="F37:I37"/>
    <mergeCell ref="L37:M37"/>
  </mergeCells>
  <printOptions/>
  <pageMargins left="0.17" right="0.34" top="0.22" bottom="0.24" header="0.17" footer="0.17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7"/>
  <sheetViews>
    <sheetView workbookViewId="0" topLeftCell="A14">
      <selection activeCell="A1" sqref="A1:IV16384"/>
    </sheetView>
  </sheetViews>
  <sheetFormatPr defaultColWidth="9.140625" defaultRowHeight="12.75"/>
  <cols>
    <col min="1" max="1" width="47.57421875" style="53" customWidth="1"/>
    <col min="2" max="2" width="9.00390625" style="51" customWidth="1"/>
    <col min="3" max="3" width="9.28125" style="51" customWidth="1"/>
    <col min="4" max="4" width="9.140625" style="51" customWidth="1"/>
    <col min="5" max="5" width="9.57421875" style="51" customWidth="1"/>
    <col min="6" max="6" width="10.421875" style="51" customWidth="1"/>
    <col min="7" max="7" width="8.140625" style="51" customWidth="1"/>
    <col min="8" max="9" width="8.00390625" style="51" customWidth="1"/>
    <col min="10" max="10" width="7.8515625" style="51" customWidth="1"/>
    <col min="11" max="11" width="9.28125" style="51" customWidth="1"/>
    <col min="12" max="12" width="9.140625" style="51" customWidth="1"/>
    <col min="13" max="13" width="9.421875" style="52" customWidth="1"/>
    <col min="14" max="16384" width="9.140625" style="1" customWidth="1"/>
  </cols>
  <sheetData>
    <row r="1" spans="1:13" ht="15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</row>
    <row r="2" spans="1:13" ht="15.75" thickBot="1">
      <c r="A2" s="180" t="s">
        <v>1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</row>
    <row r="3" spans="1:13" ht="15.75" thickBot="1">
      <c r="A3" s="181" t="s">
        <v>85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3"/>
    </row>
    <row r="4" spans="1:13" s="56" customFormat="1" ht="35.25" customHeight="1" thickBot="1">
      <c r="A4" s="184" t="s">
        <v>2</v>
      </c>
      <c r="B4" s="186" t="s">
        <v>72</v>
      </c>
      <c r="C4" s="187"/>
      <c r="D4" s="188" t="s">
        <v>46</v>
      </c>
      <c r="E4" s="189"/>
      <c r="F4" s="190" t="s">
        <v>4</v>
      </c>
      <c r="G4" s="191"/>
      <c r="H4" s="192" t="s">
        <v>43</v>
      </c>
      <c r="I4" s="193"/>
      <c r="J4" s="193"/>
      <c r="K4" s="193"/>
      <c r="L4" s="193"/>
      <c r="M4" s="194"/>
    </row>
    <row r="5" spans="1:13" s="55" customFormat="1" ht="39" thickBot="1">
      <c r="A5" s="185"/>
      <c r="B5" s="116" t="s">
        <v>5</v>
      </c>
      <c r="C5" s="117" t="s">
        <v>6</v>
      </c>
      <c r="D5" s="116" t="s">
        <v>5</v>
      </c>
      <c r="E5" s="117" t="s">
        <v>7</v>
      </c>
      <c r="F5" s="118" t="s">
        <v>8</v>
      </c>
      <c r="G5" s="119" t="s">
        <v>63</v>
      </c>
      <c r="H5" s="120" t="s">
        <v>34</v>
      </c>
      <c r="I5" s="116" t="s">
        <v>35</v>
      </c>
      <c r="J5" s="121" t="s">
        <v>36</v>
      </c>
      <c r="K5" s="116" t="s">
        <v>9</v>
      </c>
      <c r="L5" s="121" t="s">
        <v>10</v>
      </c>
      <c r="M5" s="122" t="s">
        <v>11</v>
      </c>
    </row>
    <row r="6" spans="1:14" s="2" customFormat="1" ht="17.25">
      <c r="A6" s="78" t="s">
        <v>76</v>
      </c>
      <c r="B6" s="111">
        <v>3197</v>
      </c>
      <c r="C6" s="111">
        <v>19</v>
      </c>
      <c r="D6" s="112">
        <f>577+15</f>
        <v>592</v>
      </c>
      <c r="E6" s="112">
        <v>22</v>
      </c>
      <c r="F6" s="111">
        <v>174</v>
      </c>
      <c r="G6" s="113">
        <v>0</v>
      </c>
      <c r="H6" s="114">
        <v>34</v>
      </c>
      <c r="I6" s="111">
        <v>118</v>
      </c>
      <c r="J6" s="111">
        <v>247</v>
      </c>
      <c r="K6" s="111">
        <v>108</v>
      </c>
      <c r="L6" s="111">
        <v>7</v>
      </c>
      <c r="M6" s="115">
        <f aca="true" t="shared" si="0" ref="M6:M11">SUM(H6:L6)</f>
        <v>514</v>
      </c>
      <c r="N6" s="93"/>
    </row>
    <row r="7" spans="1:14" s="2" customFormat="1" ht="15">
      <c r="A7" s="4" t="s">
        <v>13</v>
      </c>
      <c r="B7" s="5">
        <v>1980</v>
      </c>
      <c r="C7" s="5">
        <v>13</v>
      </c>
      <c r="D7" s="6">
        <v>67</v>
      </c>
      <c r="E7" s="6">
        <v>3</v>
      </c>
      <c r="F7" s="5">
        <v>89</v>
      </c>
      <c r="G7" s="5">
        <v>1</v>
      </c>
      <c r="H7" s="7">
        <v>21</v>
      </c>
      <c r="I7" s="5">
        <v>46</v>
      </c>
      <c r="J7" s="5">
        <v>76</v>
      </c>
      <c r="K7" s="5">
        <v>18</v>
      </c>
      <c r="L7" s="5">
        <f>'[1]MAIO'!$J$72</f>
        <v>1</v>
      </c>
      <c r="M7" s="83">
        <f t="shared" si="0"/>
        <v>162</v>
      </c>
      <c r="N7" s="93"/>
    </row>
    <row r="8" spans="1:14" ht="17.25">
      <c r="A8" s="8" t="s">
        <v>77</v>
      </c>
      <c r="B8" s="5">
        <v>1416</v>
      </c>
      <c r="C8" s="5">
        <v>9</v>
      </c>
      <c r="D8" s="6">
        <v>124</v>
      </c>
      <c r="E8" s="6">
        <v>3</v>
      </c>
      <c r="F8" s="5">
        <v>47</v>
      </c>
      <c r="G8" s="5">
        <v>0</v>
      </c>
      <c r="H8" s="7">
        <v>7</v>
      </c>
      <c r="I8" s="5">
        <v>23</v>
      </c>
      <c r="J8" s="5">
        <v>44</v>
      </c>
      <c r="K8" s="5">
        <v>14</v>
      </c>
      <c r="L8" s="5">
        <f>'[1]MAIO'!$J$73</f>
        <v>0</v>
      </c>
      <c r="M8" s="83">
        <f t="shared" si="0"/>
        <v>88</v>
      </c>
      <c r="N8" s="51"/>
    </row>
    <row r="9" spans="1:14" s="2" customFormat="1" ht="15">
      <c r="A9" s="9" t="s">
        <v>15</v>
      </c>
      <c r="B9" s="5">
        <v>1806</v>
      </c>
      <c r="C9" s="5">
        <v>14</v>
      </c>
      <c r="D9" s="6">
        <v>74</v>
      </c>
      <c r="E9" s="6">
        <v>2</v>
      </c>
      <c r="F9" s="5">
        <v>109</v>
      </c>
      <c r="G9" s="5">
        <v>0</v>
      </c>
      <c r="H9" s="7">
        <v>10</v>
      </c>
      <c r="I9" s="5">
        <v>19</v>
      </c>
      <c r="J9" s="5">
        <v>60</v>
      </c>
      <c r="K9" s="5">
        <v>65</v>
      </c>
      <c r="L9" s="5">
        <f>'[1]MAIO'!$J$74</f>
        <v>4</v>
      </c>
      <c r="M9" s="83">
        <f t="shared" si="0"/>
        <v>158</v>
      </c>
      <c r="N9" s="93"/>
    </row>
    <row r="10" spans="1:14" s="2" customFormat="1" ht="15">
      <c r="A10" s="9" t="s">
        <v>16</v>
      </c>
      <c r="B10" s="5">
        <v>1538</v>
      </c>
      <c r="C10" s="5">
        <v>11</v>
      </c>
      <c r="D10" s="6">
        <v>122</v>
      </c>
      <c r="E10" s="6">
        <v>4</v>
      </c>
      <c r="F10" s="5">
        <v>86</v>
      </c>
      <c r="G10" s="5">
        <v>1</v>
      </c>
      <c r="H10" s="7">
        <v>9</v>
      </c>
      <c r="I10" s="5">
        <v>15</v>
      </c>
      <c r="J10" s="5">
        <v>78</v>
      </c>
      <c r="K10" s="5">
        <v>65</v>
      </c>
      <c r="L10" s="5">
        <v>3</v>
      </c>
      <c r="M10" s="83">
        <f t="shared" si="0"/>
        <v>170</v>
      </c>
      <c r="N10" s="93"/>
    </row>
    <row r="11" spans="1:13" s="2" customFormat="1" ht="15">
      <c r="A11" s="9" t="s">
        <v>17</v>
      </c>
      <c r="B11" s="5" t="s">
        <v>18</v>
      </c>
      <c r="C11" s="5" t="s">
        <v>18</v>
      </c>
      <c r="D11" s="6" t="s">
        <v>18</v>
      </c>
      <c r="E11" s="6" t="s">
        <v>18</v>
      </c>
      <c r="F11" s="5">
        <v>105</v>
      </c>
      <c r="G11" s="5">
        <v>13</v>
      </c>
      <c r="H11" s="7"/>
      <c r="I11" s="5" t="s">
        <v>18</v>
      </c>
      <c r="J11" s="5" t="s">
        <v>18</v>
      </c>
      <c r="K11" s="5" t="s">
        <v>18</v>
      </c>
      <c r="L11" s="5" t="s">
        <v>18</v>
      </c>
      <c r="M11" s="83">
        <f t="shared" si="0"/>
        <v>0</v>
      </c>
    </row>
    <row r="12" spans="1:14" s="2" customFormat="1" ht="27.75" customHeight="1" thickBot="1">
      <c r="A12" s="84" t="s">
        <v>45</v>
      </c>
      <c r="B12" s="85" t="s">
        <v>18</v>
      </c>
      <c r="C12" s="85" t="s">
        <v>18</v>
      </c>
      <c r="D12" s="86"/>
      <c r="E12" s="87"/>
      <c r="F12" s="87">
        <v>370</v>
      </c>
      <c r="G12" s="87">
        <v>93</v>
      </c>
      <c r="H12" s="7"/>
      <c r="I12" s="5"/>
      <c r="J12" s="5" t="s">
        <v>18</v>
      </c>
      <c r="K12" s="5" t="s">
        <v>18</v>
      </c>
      <c r="L12" s="5" t="s">
        <v>18</v>
      </c>
      <c r="M12" s="99">
        <v>0</v>
      </c>
      <c r="N12" s="11"/>
    </row>
    <row r="13" spans="1:15" s="13" customFormat="1" ht="22.5" customHeight="1" thickBot="1">
      <c r="A13" s="73" t="s">
        <v>20</v>
      </c>
      <c r="B13" s="74">
        <f aca="true" t="shared" si="1" ref="B13:M13">SUM(B6:B12)</f>
        <v>9937</v>
      </c>
      <c r="C13" s="74">
        <f t="shared" si="1"/>
        <v>66</v>
      </c>
      <c r="D13" s="75">
        <f t="shared" si="1"/>
        <v>979</v>
      </c>
      <c r="E13" s="76">
        <f t="shared" si="1"/>
        <v>34</v>
      </c>
      <c r="F13" s="74">
        <f t="shared" si="1"/>
        <v>980</v>
      </c>
      <c r="G13" s="74">
        <f t="shared" si="1"/>
        <v>108</v>
      </c>
      <c r="H13" s="74">
        <f t="shared" si="1"/>
        <v>81</v>
      </c>
      <c r="I13" s="74">
        <f t="shared" si="1"/>
        <v>221</v>
      </c>
      <c r="J13" s="77">
        <f t="shared" si="1"/>
        <v>505</v>
      </c>
      <c r="K13" s="74">
        <f t="shared" si="1"/>
        <v>270</v>
      </c>
      <c r="L13" s="74">
        <f t="shared" si="1"/>
        <v>15</v>
      </c>
      <c r="M13" s="3">
        <f t="shared" si="1"/>
        <v>1092</v>
      </c>
      <c r="O13" s="101"/>
    </row>
    <row r="14" spans="1:13" s="2" customFormat="1" ht="15.75" thickBot="1">
      <c r="A14" s="165" t="s">
        <v>21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7"/>
    </row>
    <row r="15" spans="1:13" ht="15">
      <c r="A15" s="14" t="s">
        <v>22</v>
      </c>
      <c r="B15" s="15">
        <v>75</v>
      </c>
      <c r="C15" s="15">
        <v>1</v>
      </c>
      <c r="D15" s="16" t="s">
        <v>18</v>
      </c>
      <c r="E15" s="17" t="s">
        <v>18</v>
      </c>
      <c r="F15" s="15" t="s">
        <v>18</v>
      </c>
      <c r="G15" s="15" t="s">
        <v>18</v>
      </c>
      <c r="H15" s="18" t="s">
        <v>18</v>
      </c>
      <c r="I15" s="15" t="s">
        <v>18</v>
      </c>
      <c r="J15" s="15" t="s">
        <v>18</v>
      </c>
      <c r="K15" s="15" t="s">
        <v>18</v>
      </c>
      <c r="L15" s="19" t="s">
        <v>18</v>
      </c>
      <c r="M15" s="20" t="s">
        <v>18</v>
      </c>
    </row>
    <row r="16" spans="1:13" ht="26.25" thickBot="1">
      <c r="A16" s="66" t="s">
        <v>78</v>
      </c>
      <c r="B16" s="27">
        <v>343</v>
      </c>
      <c r="C16" s="27">
        <v>4</v>
      </c>
      <c r="D16" s="28" t="s">
        <v>18</v>
      </c>
      <c r="E16" s="29" t="s">
        <v>18</v>
      </c>
      <c r="F16" s="27" t="s">
        <v>18</v>
      </c>
      <c r="G16" s="27" t="s">
        <v>18</v>
      </c>
      <c r="H16" s="30" t="s">
        <v>18</v>
      </c>
      <c r="I16" s="27" t="s">
        <v>18</v>
      </c>
      <c r="J16" s="27" t="s">
        <v>18</v>
      </c>
      <c r="K16" s="27" t="s">
        <v>18</v>
      </c>
      <c r="L16" s="31" t="s">
        <v>18</v>
      </c>
      <c r="M16" s="32" t="s">
        <v>18</v>
      </c>
    </row>
    <row r="17" spans="1:13" s="36" customFormat="1" ht="15.75" thickBot="1">
      <c r="A17" s="12" t="s">
        <v>20</v>
      </c>
      <c r="B17" s="33">
        <f aca="true" t="shared" si="2" ref="B17:M17">SUM(B15:B16)</f>
        <v>418</v>
      </c>
      <c r="C17" s="34">
        <f t="shared" si="2"/>
        <v>5</v>
      </c>
      <c r="D17" s="33">
        <f t="shared" si="2"/>
        <v>0</v>
      </c>
      <c r="E17" s="34">
        <f t="shared" si="2"/>
        <v>0</v>
      </c>
      <c r="F17" s="33">
        <f t="shared" si="2"/>
        <v>0</v>
      </c>
      <c r="G17" s="34">
        <f t="shared" si="2"/>
        <v>0</v>
      </c>
      <c r="H17" s="33">
        <f t="shared" si="2"/>
        <v>0</v>
      </c>
      <c r="I17" s="34">
        <f t="shared" si="2"/>
        <v>0</v>
      </c>
      <c r="J17" s="33">
        <f t="shared" si="2"/>
        <v>0</v>
      </c>
      <c r="K17" s="34">
        <f t="shared" si="2"/>
        <v>0</v>
      </c>
      <c r="L17" s="33">
        <f t="shared" si="2"/>
        <v>0</v>
      </c>
      <c r="M17" s="35">
        <f t="shared" si="2"/>
        <v>0</v>
      </c>
    </row>
    <row r="18" spans="1:13" s="2" customFormat="1" ht="15.75" thickBot="1">
      <c r="A18" s="196" t="s">
        <v>23</v>
      </c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95"/>
    </row>
    <row r="19" spans="1:13" ht="15">
      <c r="A19" s="60" t="s">
        <v>24</v>
      </c>
      <c r="B19" s="21" t="s">
        <v>18</v>
      </c>
      <c r="C19" s="21" t="s">
        <v>18</v>
      </c>
      <c r="D19" s="22">
        <v>100</v>
      </c>
      <c r="E19" s="23">
        <v>1</v>
      </c>
      <c r="F19" s="21" t="s">
        <v>18</v>
      </c>
      <c r="G19" s="21" t="s">
        <v>18</v>
      </c>
      <c r="H19" s="24" t="s">
        <v>18</v>
      </c>
      <c r="I19" s="21" t="s">
        <v>18</v>
      </c>
      <c r="J19" s="21" t="s">
        <v>18</v>
      </c>
      <c r="K19" s="21" t="s">
        <v>18</v>
      </c>
      <c r="L19" s="25" t="s">
        <v>18</v>
      </c>
      <c r="M19" s="26" t="s">
        <v>18</v>
      </c>
    </row>
    <row r="20" spans="1:13" ht="15.75" thickBot="1">
      <c r="A20" s="61" t="s">
        <v>25</v>
      </c>
      <c r="B20" s="27" t="s">
        <v>18</v>
      </c>
      <c r="C20" s="27" t="s">
        <v>18</v>
      </c>
      <c r="D20" s="28">
        <v>44</v>
      </c>
      <c r="E20" s="28">
        <v>1</v>
      </c>
      <c r="F20" s="27" t="s">
        <v>18</v>
      </c>
      <c r="G20" s="27" t="s">
        <v>18</v>
      </c>
      <c r="H20" s="30" t="s">
        <v>18</v>
      </c>
      <c r="I20" s="27" t="s">
        <v>18</v>
      </c>
      <c r="J20" s="27" t="s">
        <v>18</v>
      </c>
      <c r="K20" s="27" t="s">
        <v>18</v>
      </c>
      <c r="L20" s="31" t="s">
        <v>18</v>
      </c>
      <c r="M20" s="38" t="s">
        <v>18</v>
      </c>
    </row>
    <row r="21" spans="1:13" ht="15">
      <c r="A21" s="60" t="s">
        <v>69</v>
      </c>
      <c r="B21" s="21" t="s">
        <v>18</v>
      </c>
      <c r="C21" s="21" t="s">
        <v>18</v>
      </c>
      <c r="D21" s="22">
        <v>55</v>
      </c>
      <c r="E21" s="23">
        <v>1</v>
      </c>
      <c r="F21" s="21" t="s">
        <v>18</v>
      </c>
      <c r="G21" s="21" t="s">
        <v>18</v>
      </c>
      <c r="H21" s="24" t="s">
        <v>18</v>
      </c>
      <c r="I21" s="21" t="s">
        <v>18</v>
      </c>
      <c r="J21" s="21" t="s">
        <v>18</v>
      </c>
      <c r="K21" s="21" t="s">
        <v>18</v>
      </c>
      <c r="L21" s="25" t="s">
        <v>18</v>
      </c>
      <c r="M21" s="37" t="s">
        <v>18</v>
      </c>
    </row>
    <row r="22" spans="1:13" ht="15">
      <c r="A22" s="61" t="s">
        <v>68</v>
      </c>
      <c r="B22" s="21" t="s">
        <v>18</v>
      </c>
      <c r="C22" s="21" t="s">
        <v>18</v>
      </c>
      <c r="D22" s="22">
        <v>12</v>
      </c>
      <c r="E22" s="22">
        <v>1</v>
      </c>
      <c r="F22" s="21">
        <v>0</v>
      </c>
      <c r="G22" s="21">
        <v>0</v>
      </c>
      <c r="H22" s="24">
        <v>0</v>
      </c>
      <c r="I22" s="21">
        <v>0</v>
      </c>
      <c r="J22" s="21">
        <v>0</v>
      </c>
      <c r="K22" s="21">
        <v>0</v>
      </c>
      <c r="L22" s="21">
        <v>0</v>
      </c>
      <c r="M22" s="39">
        <v>0</v>
      </c>
    </row>
    <row r="23" spans="1:13" ht="25.5">
      <c r="A23" s="61" t="s">
        <v>84</v>
      </c>
      <c r="B23" s="21" t="s">
        <v>18</v>
      </c>
      <c r="C23" s="21" t="s">
        <v>18</v>
      </c>
      <c r="D23" s="28">
        <v>29</v>
      </c>
      <c r="E23" s="28">
        <v>1</v>
      </c>
      <c r="F23" s="27" t="s">
        <v>18</v>
      </c>
      <c r="G23" s="27" t="s">
        <v>18</v>
      </c>
      <c r="H23" s="30" t="s">
        <v>18</v>
      </c>
      <c r="I23" s="27" t="s">
        <v>18</v>
      </c>
      <c r="J23" s="27" t="s">
        <v>18</v>
      </c>
      <c r="K23" s="27" t="s">
        <v>18</v>
      </c>
      <c r="L23" s="31" t="s">
        <v>18</v>
      </c>
      <c r="M23" s="32" t="s">
        <v>18</v>
      </c>
    </row>
    <row r="24" spans="1:13" ht="15">
      <c r="A24" s="61" t="s">
        <v>33</v>
      </c>
      <c r="B24" s="21" t="s">
        <v>18</v>
      </c>
      <c r="C24" s="21" t="s">
        <v>18</v>
      </c>
      <c r="D24" s="22">
        <v>17</v>
      </c>
      <c r="E24" s="22">
        <v>1</v>
      </c>
      <c r="F24" s="21">
        <v>0</v>
      </c>
      <c r="G24" s="21">
        <v>0</v>
      </c>
      <c r="H24" s="24">
        <v>0</v>
      </c>
      <c r="I24" s="21">
        <v>0</v>
      </c>
      <c r="J24" s="21">
        <v>0</v>
      </c>
      <c r="K24" s="21">
        <v>0</v>
      </c>
      <c r="L24" s="21">
        <v>0</v>
      </c>
      <c r="M24" s="39">
        <v>0</v>
      </c>
    </row>
    <row r="25" spans="1:13" ht="15.75" thickBot="1">
      <c r="A25" s="61" t="s">
        <v>67</v>
      </c>
      <c r="B25" s="21" t="s">
        <v>18</v>
      </c>
      <c r="C25" s="21" t="s">
        <v>18</v>
      </c>
      <c r="D25" s="28">
        <v>12</v>
      </c>
      <c r="E25" s="28">
        <v>1</v>
      </c>
      <c r="F25" s="27">
        <v>0</v>
      </c>
      <c r="G25" s="27">
        <v>0</v>
      </c>
      <c r="H25" s="30">
        <v>0</v>
      </c>
      <c r="I25" s="27">
        <v>0</v>
      </c>
      <c r="J25" s="27">
        <v>0</v>
      </c>
      <c r="K25" s="27">
        <v>0</v>
      </c>
      <c r="L25" s="27">
        <v>0</v>
      </c>
      <c r="M25" s="104">
        <v>0</v>
      </c>
    </row>
    <row r="26" spans="1:13" s="36" customFormat="1" ht="15.75" thickBot="1">
      <c r="A26" s="40" t="s">
        <v>20</v>
      </c>
      <c r="B26" s="105">
        <f>SUM(B19:B23)</f>
        <v>0</v>
      </c>
      <c r="C26" s="106">
        <f>SUM(C19:C23)</f>
        <v>0</v>
      </c>
      <c r="D26" s="106">
        <f>SUM(D19:D25)</f>
        <v>269</v>
      </c>
      <c r="E26" s="106">
        <f>SUM(E19:E25)</f>
        <v>7</v>
      </c>
      <c r="F26" s="106">
        <f aca="true" t="shared" si="3" ref="F26:M26">SUM(F19:F23)</f>
        <v>0</v>
      </c>
      <c r="G26" s="106">
        <f t="shared" si="3"/>
        <v>0</v>
      </c>
      <c r="H26" s="107">
        <f t="shared" si="3"/>
        <v>0</v>
      </c>
      <c r="I26" s="106">
        <f t="shared" si="3"/>
        <v>0</v>
      </c>
      <c r="J26" s="107">
        <f t="shared" si="3"/>
        <v>0</v>
      </c>
      <c r="K26" s="106">
        <f t="shared" si="3"/>
        <v>0</v>
      </c>
      <c r="L26" s="108">
        <f t="shared" si="3"/>
        <v>0</v>
      </c>
      <c r="M26" s="109">
        <f t="shared" si="3"/>
        <v>0</v>
      </c>
    </row>
    <row r="27" spans="1:14" ht="15.75" thickBot="1">
      <c r="A27" s="46" t="s">
        <v>11</v>
      </c>
      <c r="B27" s="47">
        <f aca="true" t="shared" si="4" ref="B27:M27">B13+B17+B26</f>
        <v>10355</v>
      </c>
      <c r="C27" s="47">
        <f t="shared" si="4"/>
        <v>71</v>
      </c>
      <c r="D27" s="47">
        <f t="shared" si="4"/>
        <v>1248</v>
      </c>
      <c r="E27" s="47">
        <f t="shared" si="4"/>
        <v>41</v>
      </c>
      <c r="F27" s="47">
        <f t="shared" si="4"/>
        <v>980</v>
      </c>
      <c r="G27" s="47">
        <f t="shared" si="4"/>
        <v>108</v>
      </c>
      <c r="H27" s="47">
        <f t="shared" si="4"/>
        <v>81</v>
      </c>
      <c r="I27" s="47">
        <f t="shared" si="4"/>
        <v>221</v>
      </c>
      <c r="J27" s="47">
        <f t="shared" si="4"/>
        <v>505</v>
      </c>
      <c r="K27" s="47">
        <f t="shared" si="4"/>
        <v>270</v>
      </c>
      <c r="L27" s="47">
        <f t="shared" si="4"/>
        <v>15</v>
      </c>
      <c r="M27" s="47">
        <f t="shared" si="4"/>
        <v>1092</v>
      </c>
      <c r="N27" s="103"/>
    </row>
    <row r="28" spans="1:5" ht="15.75" thickBot="1">
      <c r="A28" s="57" t="s">
        <v>27</v>
      </c>
      <c r="B28" s="48">
        <v>34</v>
      </c>
      <c r="C28" s="49" t="s">
        <v>28</v>
      </c>
      <c r="D28" s="50"/>
      <c r="E28" s="50"/>
    </row>
    <row r="29" spans="1:5" ht="14.25" customHeight="1" thickBot="1">
      <c r="A29" s="57" t="s">
        <v>79</v>
      </c>
      <c r="B29" s="48">
        <v>5</v>
      </c>
      <c r="C29" s="110"/>
      <c r="D29" s="50"/>
      <c r="E29" s="50"/>
    </row>
    <row r="30" spans="1:13" ht="13.5" customHeight="1" thickBot="1">
      <c r="A30" s="57" t="s">
        <v>29</v>
      </c>
      <c r="B30" s="48">
        <v>66</v>
      </c>
      <c r="C30" s="171"/>
      <c r="D30" s="172"/>
      <c r="E30" s="173"/>
      <c r="F30" s="174" t="s">
        <v>37</v>
      </c>
      <c r="G30" s="175"/>
      <c r="H30" s="175"/>
      <c r="I30" s="175"/>
      <c r="J30" s="176"/>
      <c r="K30" s="177" t="s">
        <v>61</v>
      </c>
      <c r="L30" s="178"/>
      <c r="M30" s="179"/>
    </row>
    <row r="31" spans="1:13" ht="15.75" customHeight="1" thickBot="1">
      <c r="A31" s="57" t="s">
        <v>30</v>
      </c>
      <c r="B31" s="48">
        <v>863</v>
      </c>
      <c r="C31" s="96"/>
      <c r="D31" s="94"/>
      <c r="E31" s="95"/>
      <c r="F31" s="161" t="s">
        <v>44</v>
      </c>
      <c r="G31" s="162"/>
      <c r="H31" s="162"/>
      <c r="I31" s="163"/>
      <c r="J31" s="62">
        <v>8</v>
      </c>
      <c r="K31" s="89" t="s">
        <v>51</v>
      </c>
      <c r="L31" s="156" t="s">
        <v>52</v>
      </c>
      <c r="M31" s="164"/>
    </row>
    <row r="32" spans="1:13" ht="15.75" thickBot="1">
      <c r="A32" s="59" t="s">
        <v>32</v>
      </c>
      <c r="B32" s="102">
        <v>229</v>
      </c>
      <c r="C32" s="100">
        <f>B31+B32</f>
        <v>1092</v>
      </c>
      <c r="F32" s="158" t="s">
        <v>48</v>
      </c>
      <c r="G32" s="159"/>
      <c r="H32" s="159"/>
      <c r="I32" s="160"/>
      <c r="J32" s="63">
        <v>362</v>
      </c>
      <c r="K32" s="90"/>
      <c r="L32" s="147" t="s">
        <v>53</v>
      </c>
      <c r="M32" s="148"/>
    </row>
    <row r="33" spans="6:13" ht="14.25">
      <c r="F33" s="158" t="s">
        <v>38</v>
      </c>
      <c r="G33" s="159"/>
      <c r="H33" s="159"/>
      <c r="I33" s="160"/>
      <c r="J33" s="63">
        <v>12</v>
      </c>
      <c r="K33" s="89" t="s">
        <v>54</v>
      </c>
      <c r="L33" s="156" t="s">
        <v>55</v>
      </c>
      <c r="M33" s="157"/>
    </row>
    <row r="34" spans="1:13" ht="15" thickBot="1">
      <c r="A34" s="53" t="s">
        <v>47</v>
      </c>
      <c r="F34" s="158" t="s">
        <v>39</v>
      </c>
      <c r="G34" s="159"/>
      <c r="H34" s="159"/>
      <c r="I34" s="160"/>
      <c r="J34" s="63">
        <v>72</v>
      </c>
      <c r="K34" s="90"/>
      <c r="L34" s="147" t="s">
        <v>52</v>
      </c>
      <c r="M34" s="148"/>
    </row>
    <row r="35" spans="1:13" ht="15" thickBot="1">
      <c r="A35" s="53" t="s">
        <v>83</v>
      </c>
      <c r="F35" s="149" t="s">
        <v>41</v>
      </c>
      <c r="G35" s="150"/>
      <c r="H35" s="150"/>
      <c r="I35" s="151"/>
      <c r="J35" s="64">
        <v>9</v>
      </c>
      <c r="K35" s="91" t="s">
        <v>56</v>
      </c>
      <c r="L35" s="152" t="s">
        <v>57</v>
      </c>
      <c r="M35" s="153"/>
    </row>
    <row r="36" spans="1:13" ht="15.75" thickBot="1">
      <c r="A36" s="53" t="s">
        <v>49</v>
      </c>
      <c r="F36" s="154" t="s">
        <v>40</v>
      </c>
      <c r="G36" s="155"/>
      <c r="H36" s="155"/>
      <c r="I36" s="155"/>
      <c r="J36" s="88">
        <f>SUM(J31:J35)</f>
        <v>463</v>
      </c>
      <c r="K36" s="89" t="s">
        <v>58</v>
      </c>
      <c r="L36" s="156" t="s">
        <v>59</v>
      </c>
      <c r="M36" s="157"/>
    </row>
    <row r="37" spans="1:13" ht="15" thickBot="1">
      <c r="A37" s="53" t="s">
        <v>50</v>
      </c>
      <c r="K37" s="92"/>
      <c r="L37" s="147" t="s">
        <v>60</v>
      </c>
      <c r="M37" s="148"/>
    </row>
  </sheetData>
  <mergeCells count="26">
    <mergeCell ref="L37:M37"/>
    <mergeCell ref="F35:I35"/>
    <mergeCell ref="L35:M35"/>
    <mergeCell ref="F36:I36"/>
    <mergeCell ref="L36:M36"/>
    <mergeCell ref="F33:I33"/>
    <mergeCell ref="L33:M33"/>
    <mergeCell ref="F34:I34"/>
    <mergeCell ref="L34:M34"/>
    <mergeCell ref="F31:I31"/>
    <mergeCell ref="L31:M31"/>
    <mergeCell ref="F32:I32"/>
    <mergeCell ref="L32:M32"/>
    <mergeCell ref="A14:M14"/>
    <mergeCell ref="A18:M18"/>
    <mergeCell ref="C30:E30"/>
    <mergeCell ref="F30:J30"/>
    <mergeCell ref="K30:M30"/>
    <mergeCell ref="A1:M1"/>
    <mergeCell ref="A2:M2"/>
    <mergeCell ref="A3:M3"/>
    <mergeCell ref="A4:A5"/>
    <mergeCell ref="B4:C4"/>
    <mergeCell ref="D4:E4"/>
    <mergeCell ref="F4:G4"/>
    <mergeCell ref="H4:M4"/>
  </mergeCells>
  <printOptions/>
  <pageMargins left="0.18" right="0.17" top="0.29" bottom="0.17" header="0.17" footer="0.17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7"/>
  <sheetViews>
    <sheetView workbookViewId="0" topLeftCell="A1">
      <selection activeCell="B33" sqref="B33"/>
    </sheetView>
  </sheetViews>
  <sheetFormatPr defaultColWidth="9.140625" defaultRowHeight="12.75"/>
  <cols>
    <col min="1" max="1" width="47.57421875" style="53" customWidth="1"/>
    <col min="2" max="2" width="9.00390625" style="51" customWidth="1"/>
    <col min="3" max="3" width="9.28125" style="51" customWidth="1"/>
    <col min="4" max="4" width="9.140625" style="51" customWidth="1"/>
    <col min="5" max="5" width="9.57421875" style="51" customWidth="1"/>
    <col min="6" max="6" width="10.421875" style="51" customWidth="1"/>
    <col min="7" max="7" width="8.140625" style="51" customWidth="1"/>
    <col min="8" max="9" width="8.00390625" style="51" customWidth="1"/>
    <col min="10" max="10" width="7.8515625" style="51" customWidth="1"/>
    <col min="11" max="11" width="9.28125" style="51" customWidth="1"/>
    <col min="12" max="12" width="9.140625" style="51" customWidth="1"/>
    <col min="13" max="13" width="9.421875" style="52" customWidth="1"/>
    <col min="14" max="16384" width="9.140625" style="1" customWidth="1"/>
  </cols>
  <sheetData>
    <row r="1" spans="1:13" ht="15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</row>
    <row r="2" spans="1:13" ht="15.75" thickBot="1">
      <c r="A2" s="180" t="s">
        <v>1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</row>
    <row r="3" spans="1:13" ht="15.75" thickBot="1">
      <c r="A3" s="181" t="s">
        <v>82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3"/>
    </row>
    <row r="4" spans="1:13" s="56" customFormat="1" ht="35.25" customHeight="1" thickBot="1">
      <c r="A4" s="184" t="s">
        <v>2</v>
      </c>
      <c r="B4" s="186" t="s">
        <v>72</v>
      </c>
      <c r="C4" s="187"/>
      <c r="D4" s="188" t="s">
        <v>46</v>
      </c>
      <c r="E4" s="189"/>
      <c r="F4" s="190" t="s">
        <v>4</v>
      </c>
      <c r="G4" s="191"/>
      <c r="H4" s="192" t="s">
        <v>43</v>
      </c>
      <c r="I4" s="193"/>
      <c r="J4" s="193"/>
      <c r="K4" s="193"/>
      <c r="L4" s="193"/>
      <c r="M4" s="194"/>
    </row>
    <row r="5" spans="1:13" s="55" customFormat="1" ht="39" thickBot="1">
      <c r="A5" s="185"/>
      <c r="B5" s="67" t="s">
        <v>5</v>
      </c>
      <c r="C5" s="68" t="s">
        <v>6</v>
      </c>
      <c r="D5" s="67" t="s">
        <v>5</v>
      </c>
      <c r="E5" s="68" t="s">
        <v>7</v>
      </c>
      <c r="F5" s="69" t="s">
        <v>8</v>
      </c>
      <c r="G5" s="98" t="s">
        <v>63</v>
      </c>
      <c r="H5" s="70" t="s">
        <v>34</v>
      </c>
      <c r="I5" s="67" t="s">
        <v>35</v>
      </c>
      <c r="J5" s="71" t="s">
        <v>36</v>
      </c>
      <c r="K5" s="67" t="s">
        <v>9</v>
      </c>
      <c r="L5" s="71" t="s">
        <v>10</v>
      </c>
      <c r="M5" s="72" t="s">
        <v>11</v>
      </c>
    </row>
    <row r="6" spans="1:14" s="2" customFormat="1" ht="17.25">
      <c r="A6" s="78" t="s">
        <v>76</v>
      </c>
      <c r="B6" s="79">
        <v>3197</v>
      </c>
      <c r="C6" s="79">
        <v>19</v>
      </c>
      <c r="D6" s="80">
        <f>577+15</f>
        <v>592</v>
      </c>
      <c r="E6" s="80">
        <v>22</v>
      </c>
      <c r="F6" s="79">
        <v>174</v>
      </c>
      <c r="G6" s="97">
        <v>0</v>
      </c>
      <c r="H6" s="7">
        <v>32</v>
      </c>
      <c r="I6" s="5">
        <v>115</v>
      </c>
      <c r="J6" s="5">
        <v>241</v>
      </c>
      <c r="K6" s="5">
        <v>109</v>
      </c>
      <c r="L6" s="5">
        <v>7</v>
      </c>
      <c r="M6" s="82">
        <f aca="true" t="shared" si="0" ref="M6:M11">SUM(H6:L6)</f>
        <v>504</v>
      </c>
      <c r="N6" s="93"/>
    </row>
    <row r="7" spans="1:14" s="2" customFormat="1" ht="15">
      <c r="A7" s="4" t="s">
        <v>13</v>
      </c>
      <c r="B7" s="5">
        <v>1980</v>
      </c>
      <c r="C7" s="5">
        <v>13</v>
      </c>
      <c r="D7" s="6">
        <v>67</v>
      </c>
      <c r="E7" s="6">
        <v>3</v>
      </c>
      <c r="F7" s="5">
        <v>89</v>
      </c>
      <c r="G7" s="5">
        <v>1</v>
      </c>
      <c r="H7" s="7">
        <v>21</v>
      </c>
      <c r="I7" s="5">
        <v>44</v>
      </c>
      <c r="J7" s="5">
        <v>72</v>
      </c>
      <c r="K7" s="5">
        <v>18</v>
      </c>
      <c r="L7" s="5">
        <f>'[1]MAIO'!$J$72</f>
        <v>1</v>
      </c>
      <c r="M7" s="83">
        <f t="shared" si="0"/>
        <v>156</v>
      </c>
      <c r="N7" s="93"/>
    </row>
    <row r="8" spans="1:14" ht="17.25">
      <c r="A8" s="8" t="s">
        <v>77</v>
      </c>
      <c r="B8" s="5">
        <v>1416</v>
      </c>
      <c r="C8" s="5">
        <v>9</v>
      </c>
      <c r="D8" s="6">
        <v>124</v>
      </c>
      <c r="E8" s="6">
        <v>3</v>
      </c>
      <c r="F8" s="5">
        <v>47</v>
      </c>
      <c r="G8" s="5">
        <v>0</v>
      </c>
      <c r="H8" s="7">
        <v>7</v>
      </c>
      <c r="I8" s="5">
        <v>25</v>
      </c>
      <c r="J8" s="5">
        <v>41</v>
      </c>
      <c r="K8" s="5">
        <v>12</v>
      </c>
      <c r="L8" s="5">
        <f>'[1]MAIO'!$J$73</f>
        <v>0</v>
      </c>
      <c r="M8" s="83">
        <f t="shared" si="0"/>
        <v>85</v>
      </c>
      <c r="N8" s="51"/>
    </row>
    <row r="9" spans="1:14" s="2" customFormat="1" ht="15">
      <c r="A9" s="9" t="s">
        <v>15</v>
      </c>
      <c r="B9" s="5">
        <v>1806</v>
      </c>
      <c r="C9" s="5">
        <v>14</v>
      </c>
      <c r="D9" s="6">
        <v>74</v>
      </c>
      <c r="E9" s="6">
        <v>2</v>
      </c>
      <c r="F9" s="5">
        <v>109</v>
      </c>
      <c r="G9" s="5">
        <v>0</v>
      </c>
      <c r="H9" s="7">
        <v>8</v>
      </c>
      <c r="I9" s="5">
        <v>18</v>
      </c>
      <c r="J9" s="5">
        <v>55</v>
      </c>
      <c r="K9" s="5">
        <v>66</v>
      </c>
      <c r="L9" s="5">
        <f>'[1]MAIO'!$J$74</f>
        <v>4</v>
      </c>
      <c r="M9" s="83">
        <f t="shared" si="0"/>
        <v>151</v>
      </c>
      <c r="N9" s="93"/>
    </row>
    <row r="10" spans="1:14" s="2" customFormat="1" ht="15">
      <c r="A10" s="9" t="s">
        <v>16</v>
      </c>
      <c r="B10" s="5">
        <v>1538</v>
      </c>
      <c r="C10" s="5">
        <v>11</v>
      </c>
      <c r="D10" s="6">
        <v>122</v>
      </c>
      <c r="E10" s="6">
        <v>4</v>
      </c>
      <c r="F10" s="5">
        <v>86</v>
      </c>
      <c r="G10" s="5">
        <v>1</v>
      </c>
      <c r="H10" s="7">
        <v>6</v>
      </c>
      <c r="I10" s="5">
        <v>14</v>
      </c>
      <c r="J10" s="5">
        <v>76</v>
      </c>
      <c r="K10" s="5">
        <v>63</v>
      </c>
      <c r="L10" s="5">
        <v>2</v>
      </c>
      <c r="M10" s="83">
        <f t="shared" si="0"/>
        <v>161</v>
      </c>
      <c r="N10" s="93"/>
    </row>
    <row r="11" spans="1:13" s="2" customFormat="1" ht="15">
      <c r="A11" s="9" t="s">
        <v>17</v>
      </c>
      <c r="B11" s="5" t="s">
        <v>18</v>
      </c>
      <c r="C11" s="5" t="s">
        <v>18</v>
      </c>
      <c r="D11" s="6" t="s">
        <v>18</v>
      </c>
      <c r="E11" s="6" t="s">
        <v>18</v>
      </c>
      <c r="F11" s="5">
        <v>105</v>
      </c>
      <c r="G11" s="5">
        <v>13</v>
      </c>
      <c r="H11" s="7"/>
      <c r="I11" s="5" t="s">
        <v>18</v>
      </c>
      <c r="J11" s="5" t="s">
        <v>18</v>
      </c>
      <c r="K11" s="5" t="s">
        <v>18</v>
      </c>
      <c r="L11" s="5" t="s">
        <v>18</v>
      </c>
      <c r="M11" s="83">
        <f t="shared" si="0"/>
        <v>0</v>
      </c>
    </row>
    <row r="12" spans="1:14" s="2" customFormat="1" ht="27.75" customHeight="1" thickBot="1">
      <c r="A12" s="84" t="s">
        <v>45</v>
      </c>
      <c r="B12" s="85" t="s">
        <v>18</v>
      </c>
      <c r="C12" s="85" t="s">
        <v>18</v>
      </c>
      <c r="D12" s="86"/>
      <c r="E12" s="87"/>
      <c r="F12" s="87">
        <v>370</v>
      </c>
      <c r="G12" s="87">
        <v>95</v>
      </c>
      <c r="H12" s="7"/>
      <c r="I12" s="5"/>
      <c r="J12" s="5" t="s">
        <v>18</v>
      </c>
      <c r="K12" s="5" t="s">
        <v>18</v>
      </c>
      <c r="L12" s="5" t="s">
        <v>18</v>
      </c>
      <c r="M12" s="99">
        <v>0</v>
      </c>
      <c r="N12" s="11"/>
    </row>
    <row r="13" spans="1:15" s="13" customFormat="1" ht="22.5" customHeight="1" thickBot="1">
      <c r="A13" s="73" t="s">
        <v>20</v>
      </c>
      <c r="B13" s="74">
        <f aca="true" t="shared" si="1" ref="B13:M13">SUM(B6:B12)</f>
        <v>9937</v>
      </c>
      <c r="C13" s="74">
        <f t="shared" si="1"/>
        <v>66</v>
      </c>
      <c r="D13" s="75">
        <f t="shared" si="1"/>
        <v>979</v>
      </c>
      <c r="E13" s="76">
        <f t="shared" si="1"/>
        <v>34</v>
      </c>
      <c r="F13" s="74">
        <f t="shared" si="1"/>
        <v>980</v>
      </c>
      <c r="G13" s="74">
        <f t="shared" si="1"/>
        <v>110</v>
      </c>
      <c r="H13" s="74">
        <f t="shared" si="1"/>
        <v>74</v>
      </c>
      <c r="I13" s="74">
        <f t="shared" si="1"/>
        <v>216</v>
      </c>
      <c r="J13" s="77">
        <f t="shared" si="1"/>
        <v>485</v>
      </c>
      <c r="K13" s="74">
        <f t="shared" si="1"/>
        <v>268</v>
      </c>
      <c r="L13" s="74">
        <f t="shared" si="1"/>
        <v>14</v>
      </c>
      <c r="M13" s="3">
        <f t="shared" si="1"/>
        <v>1057</v>
      </c>
      <c r="O13" s="101"/>
    </row>
    <row r="14" spans="1:13" s="2" customFormat="1" ht="15.75" thickBot="1">
      <c r="A14" s="165" t="s">
        <v>21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7"/>
    </row>
    <row r="15" spans="1:13" ht="15">
      <c r="A15" s="14" t="s">
        <v>22</v>
      </c>
      <c r="B15" s="15">
        <v>75</v>
      </c>
      <c r="C15" s="15">
        <v>1</v>
      </c>
      <c r="D15" s="16" t="s">
        <v>18</v>
      </c>
      <c r="E15" s="17" t="s">
        <v>18</v>
      </c>
      <c r="F15" s="15" t="s">
        <v>18</v>
      </c>
      <c r="G15" s="15" t="s">
        <v>18</v>
      </c>
      <c r="H15" s="18" t="s">
        <v>18</v>
      </c>
      <c r="I15" s="15" t="s">
        <v>18</v>
      </c>
      <c r="J15" s="15" t="s">
        <v>18</v>
      </c>
      <c r="K15" s="15" t="s">
        <v>18</v>
      </c>
      <c r="L15" s="19" t="s">
        <v>18</v>
      </c>
      <c r="M15" s="20" t="s">
        <v>18</v>
      </c>
    </row>
    <row r="16" spans="1:13" ht="26.25" thickBot="1">
      <c r="A16" s="66" t="s">
        <v>78</v>
      </c>
      <c r="B16" s="27">
        <v>343</v>
      </c>
      <c r="C16" s="27">
        <v>4</v>
      </c>
      <c r="D16" s="28" t="s">
        <v>18</v>
      </c>
      <c r="E16" s="29" t="s">
        <v>18</v>
      </c>
      <c r="F16" s="27" t="s">
        <v>18</v>
      </c>
      <c r="G16" s="27" t="s">
        <v>18</v>
      </c>
      <c r="H16" s="30" t="s">
        <v>18</v>
      </c>
      <c r="I16" s="27" t="s">
        <v>18</v>
      </c>
      <c r="J16" s="27" t="s">
        <v>18</v>
      </c>
      <c r="K16" s="27" t="s">
        <v>18</v>
      </c>
      <c r="L16" s="31" t="s">
        <v>18</v>
      </c>
      <c r="M16" s="32" t="s">
        <v>18</v>
      </c>
    </row>
    <row r="17" spans="1:13" s="36" customFormat="1" ht="15.75" thickBot="1">
      <c r="A17" s="12" t="s">
        <v>20</v>
      </c>
      <c r="B17" s="33">
        <f aca="true" t="shared" si="2" ref="B17:M17">SUM(B15:B16)</f>
        <v>418</v>
      </c>
      <c r="C17" s="34">
        <f t="shared" si="2"/>
        <v>5</v>
      </c>
      <c r="D17" s="33">
        <f t="shared" si="2"/>
        <v>0</v>
      </c>
      <c r="E17" s="34">
        <f t="shared" si="2"/>
        <v>0</v>
      </c>
      <c r="F17" s="33">
        <f t="shared" si="2"/>
        <v>0</v>
      </c>
      <c r="G17" s="34">
        <f t="shared" si="2"/>
        <v>0</v>
      </c>
      <c r="H17" s="33">
        <f t="shared" si="2"/>
        <v>0</v>
      </c>
      <c r="I17" s="34">
        <f t="shared" si="2"/>
        <v>0</v>
      </c>
      <c r="J17" s="33">
        <f t="shared" si="2"/>
        <v>0</v>
      </c>
      <c r="K17" s="34">
        <f t="shared" si="2"/>
        <v>0</v>
      </c>
      <c r="L17" s="33">
        <f t="shared" si="2"/>
        <v>0</v>
      </c>
      <c r="M17" s="35">
        <f t="shared" si="2"/>
        <v>0</v>
      </c>
    </row>
    <row r="18" spans="1:13" s="2" customFormat="1" ht="15.75" thickBot="1">
      <c r="A18" s="196" t="s">
        <v>23</v>
      </c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95"/>
    </row>
    <row r="19" spans="1:13" ht="15">
      <c r="A19" s="60" t="s">
        <v>24</v>
      </c>
      <c r="B19" s="21" t="s">
        <v>18</v>
      </c>
      <c r="C19" s="21" t="s">
        <v>18</v>
      </c>
      <c r="D19" s="22">
        <v>100</v>
      </c>
      <c r="E19" s="23">
        <v>1</v>
      </c>
      <c r="F19" s="21" t="s">
        <v>18</v>
      </c>
      <c r="G19" s="21" t="s">
        <v>18</v>
      </c>
      <c r="H19" s="24" t="s">
        <v>18</v>
      </c>
      <c r="I19" s="21" t="s">
        <v>18</v>
      </c>
      <c r="J19" s="21" t="s">
        <v>18</v>
      </c>
      <c r="K19" s="21" t="s">
        <v>18</v>
      </c>
      <c r="L19" s="25" t="s">
        <v>18</v>
      </c>
      <c r="M19" s="26" t="s">
        <v>18</v>
      </c>
    </row>
    <row r="20" spans="1:13" ht="15.75" thickBot="1">
      <c r="A20" s="61" t="s">
        <v>25</v>
      </c>
      <c r="B20" s="27" t="s">
        <v>18</v>
      </c>
      <c r="C20" s="27" t="s">
        <v>18</v>
      </c>
      <c r="D20" s="28">
        <v>44</v>
      </c>
      <c r="E20" s="28">
        <v>1</v>
      </c>
      <c r="F20" s="27" t="s">
        <v>18</v>
      </c>
      <c r="G20" s="27" t="s">
        <v>18</v>
      </c>
      <c r="H20" s="30" t="s">
        <v>18</v>
      </c>
      <c r="I20" s="27" t="s">
        <v>18</v>
      </c>
      <c r="J20" s="27" t="s">
        <v>18</v>
      </c>
      <c r="K20" s="27" t="s">
        <v>18</v>
      </c>
      <c r="L20" s="31" t="s">
        <v>18</v>
      </c>
      <c r="M20" s="38" t="s">
        <v>18</v>
      </c>
    </row>
    <row r="21" spans="1:13" ht="15">
      <c r="A21" s="60" t="s">
        <v>69</v>
      </c>
      <c r="B21" s="21" t="s">
        <v>18</v>
      </c>
      <c r="C21" s="21" t="s">
        <v>18</v>
      </c>
      <c r="D21" s="22">
        <v>55</v>
      </c>
      <c r="E21" s="23">
        <v>1</v>
      </c>
      <c r="F21" s="21" t="s">
        <v>18</v>
      </c>
      <c r="G21" s="21" t="s">
        <v>18</v>
      </c>
      <c r="H21" s="24" t="s">
        <v>18</v>
      </c>
      <c r="I21" s="21" t="s">
        <v>18</v>
      </c>
      <c r="J21" s="21" t="s">
        <v>18</v>
      </c>
      <c r="K21" s="21" t="s">
        <v>18</v>
      </c>
      <c r="L21" s="25" t="s">
        <v>18</v>
      </c>
      <c r="M21" s="37" t="s">
        <v>18</v>
      </c>
    </row>
    <row r="22" spans="1:13" ht="15">
      <c r="A22" s="61" t="s">
        <v>68</v>
      </c>
      <c r="B22" s="21" t="s">
        <v>18</v>
      </c>
      <c r="C22" s="21" t="s">
        <v>18</v>
      </c>
      <c r="D22" s="22">
        <v>12</v>
      </c>
      <c r="E22" s="22">
        <v>1</v>
      </c>
      <c r="F22" s="21">
        <v>0</v>
      </c>
      <c r="G22" s="21">
        <v>0</v>
      </c>
      <c r="H22" s="24">
        <v>0</v>
      </c>
      <c r="I22" s="21">
        <v>0</v>
      </c>
      <c r="J22" s="21">
        <v>0</v>
      </c>
      <c r="K22" s="21">
        <v>0</v>
      </c>
      <c r="L22" s="21">
        <v>0</v>
      </c>
      <c r="M22" s="39">
        <v>0</v>
      </c>
    </row>
    <row r="23" spans="1:13" ht="25.5">
      <c r="A23" s="61" t="s">
        <v>84</v>
      </c>
      <c r="B23" s="21" t="s">
        <v>18</v>
      </c>
      <c r="C23" s="21" t="s">
        <v>18</v>
      </c>
      <c r="D23" s="28">
        <v>29</v>
      </c>
      <c r="E23" s="28">
        <v>1</v>
      </c>
      <c r="F23" s="27" t="s">
        <v>18</v>
      </c>
      <c r="G23" s="27" t="s">
        <v>18</v>
      </c>
      <c r="H23" s="30" t="s">
        <v>18</v>
      </c>
      <c r="I23" s="27" t="s">
        <v>18</v>
      </c>
      <c r="J23" s="27" t="s">
        <v>18</v>
      </c>
      <c r="K23" s="27" t="s">
        <v>18</v>
      </c>
      <c r="L23" s="31" t="s">
        <v>18</v>
      </c>
      <c r="M23" s="32" t="s">
        <v>18</v>
      </c>
    </row>
    <row r="24" spans="1:13" ht="15">
      <c r="A24" s="61" t="s">
        <v>33</v>
      </c>
      <c r="B24" s="21" t="s">
        <v>18</v>
      </c>
      <c r="C24" s="21" t="s">
        <v>18</v>
      </c>
      <c r="D24" s="22">
        <v>17</v>
      </c>
      <c r="E24" s="22">
        <v>1</v>
      </c>
      <c r="F24" s="21">
        <v>0</v>
      </c>
      <c r="G24" s="21">
        <v>0</v>
      </c>
      <c r="H24" s="24">
        <v>0</v>
      </c>
      <c r="I24" s="21">
        <v>0</v>
      </c>
      <c r="J24" s="21">
        <v>0</v>
      </c>
      <c r="K24" s="21">
        <v>0</v>
      </c>
      <c r="L24" s="21">
        <v>0</v>
      </c>
      <c r="M24" s="39">
        <v>0</v>
      </c>
    </row>
    <row r="25" spans="1:13" ht="15.75" thickBot="1">
      <c r="A25" s="61" t="s">
        <v>67</v>
      </c>
      <c r="B25" s="21" t="s">
        <v>18</v>
      </c>
      <c r="C25" s="21" t="s">
        <v>18</v>
      </c>
      <c r="D25" s="28">
        <v>12</v>
      </c>
      <c r="E25" s="28">
        <v>1</v>
      </c>
      <c r="F25" s="27">
        <v>0</v>
      </c>
      <c r="G25" s="27">
        <v>0</v>
      </c>
      <c r="H25" s="30">
        <v>0</v>
      </c>
      <c r="I25" s="27">
        <v>0</v>
      </c>
      <c r="J25" s="27">
        <v>0</v>
      </c>
      <c r="K25" s="27">
        <v>0</v>
      </c>
      <c r="L25" s="27">
        <v>0</v>
      </c>
      <c r="M25" s="104">
        <v>0</v>
      </c>
    </row>
    <row r="26" spans="1:13" s="36" customFormat="1" ht="15.75" thickBot="1">
      <c r="A26" s="40" t="s">
        <v>20</v>
      </c>
      <c r="B26" s="105">
        <f>SUM(B19:B23)</f>
        <v>0</v>
      </c>
      <c r="C26" s="106">
        <f>SUM(C19:C23)</f>
        <v>0</v>
      </c>
      <c r="D26" s="106">
        <f>SUM(D19:D25)</f>
        <v>269</v>
      </c>
      <c r="E26" s="106">
        <f>SUM(E19:E25)</f>
        <v>7</v>
      </c>
      <c r="F26" s="106">
        <f aca="true" t="shared" si="3" ref="F26:M26">SUM(F19:F23)</f>
        <v>0</v>
      </c>
      <c r="G26" s="106">
        <f t="shared" si="3"/>
        <v>0</v>
      </c>
      <c r="H26" s="107">
        <f t="shared" si="3"/>
        <v>0</v>
      </c>
      <c r="I26" s="106">
        <f t="shared" si="3"/>
        <v>0</v>
      </c>
      <c r="J26" s="107">
        <f t="shared" si="3"/>
        <v>0</v>
      </c>
      <c r="K26" s="106">
        <f t="shared" si="3"/>
        <v>0</v>
      </c>
      <c r="L26" s="108">
        <f t="shared" si="3"/>
        <v>0</v>
      </c>
      <c r="M26" s="109">
        <f t="shared" si="3"/>
        <v>0</v>
      </c>
    </row>
    <row r="27" spans="1:14" ht="15.75" thickBot="1">
      <c r="A27" s="46" t="s">
        <v>11</v>
      </c>
      <c r="B27" s="47">
        <f aca="true" t="shared" si="4" ref="B27:M27">B13+B17+B26</f>
        <v>10355</v>
      </c>
      <c r="C27" s="47">
        <f t="shared" si="4"/>
        <v>71</v>
      </c>
      <c r="D27" s="47">
        <f t="shared" si="4"/>
        <v>1248</v>
      </c>
      <c r="E27" s="47">
        <f t="shared" si="4"/>
        <v>41</v>
      </c>
      <c r="F27" s="47">
        <f t="shared" si="4"/>
        <v>980</v>
      </c>
      <c r="G27" s="47">
        <f t="shared" si="4"/>
        <v>110</v>
      </c>
      <c r="H27" s="47">
        <f t="shared" si="4"/>
        <v>74</v>
      </c>
      <c r="I27" s="47">
        <f t="shared" si="4"/>
        <v>216</v>
      </c>
      <c r="J27" s="47">
        <f t="shared" si="4"/>
        <v>485</v>
      </c>
      <c r="K27" s="47">
        <f t="shared" si="4"/>
        <v>268</v>
      </c>
      <c r="L27" s="47">
        <f t="shared" si="4"/>
        <v>14</v>
      </c>
      <c r="M27" s="47">
        <f t="shared" si="4"/>
        <v>1057</v>
      </c>
      <c r="N27" s="103"/>
    </row>
    <row r="28" spans="1:5" ht="15.75" thickBot="1">
      <c r="A28" s="57" t="s">
        <v>27</v>
      </c>
      <c r="B28" s="48">
        <v>34</v>
      </c>
      <c r="C28" s="49" t="s">
        <v>28</v>
      </c>
      <c r="D28" s="50"/>
      <c r="E28" s="50"/>
    </row>
    <row r="29" spans="1:5" ht="14.25" customHeight="1" thickBot="1">
      <c r="A29" s="57" t="s">
        <v>79</v>
      </c>
      <c r="B29" s="48">
        <v>5</v>
      </c>
      <c r="C29" s="110"/>
      <c r="D29" s="50"/>
      <c r="E29" s="50"/>
    </row>
    <row r="30" spans="1:13" ht="13.5" customHeight="1" thickBot="1">
      <c r="A30" s="57" t="s">
        <v>29</v>
      </c>
      <c r="B30" s="48">
        <v>66</v>
      </c>
      <c r="C30" s="171"/>
      <c r="D30" s="172"/>
      <c r="E30" s="173"/>
      <c r="F30" s="174" t="s">
        <v>37</v>
      </c>
      <c r="G30" s="175"/>
      <c r="H30" s="175"/>
      <c r="I30" s="175"/>
      <c r="J30" s="176"/>
      <c r="K30" s="177" t="s">
        <v>61</v>
      </c>
      <c r="L30" s="178"/>
      <c r="M30" s="179"/>
    </row>
    <row r="31" spans="1:13" ht="15.75" customHeight="1" thickBot="1">
      <c r="A31" s="57" t="s">
        <v>30</v>
      </c>
      <c r="B31" s="48">
        <v>869</v>
      </c>
      <c r="C31" s="96"/>
      <c r="D31" s="94"/>
      <c r="E31" s="95"/>
      <c r="F31" s="161" t="s">
        <v>44</v>
      </c>
      <c r="G31" s="162"/>
      <c r="H31" s="162"/>
      <c r="I31" s="163"/>
      <c r="J31" s="62">
        <v>8</v>
      </c>
      <c r="K31" s="89" t="s">
        <v>51</v>
      </c>
      <c r="L31" s="156" t="s">
        <v>52</v>
      </c>
      <c r="M31" s="164"/>
    </row>
    <row r="32" spans="1:13" ht="15.75" thickBot="1">
      <c r="A32" s="59" t="s">
        <v>32</v>
      </c>
      <c r="B32" s="102">
        <v>188</v>
      </c>
      <c r="C32" s="100">
        <f>B31+B32</f>
        <v>1057</v>
      </c>
      <c r="F32" s="158" t="s">
        <v>48</v>
      </c>
      <c r="G32" s="159"/>
      <c r="H32" s="159"/>
      <c r="I32" s="160"/>
      <c r="J32" s="63">
        <v>362</v>
      </c>
      <c r="K32" s="90"/>
      <c r="L32" s="147" t="s">
        <v>53</v>
      </c>
      <c r="M32" s="148"/>
    </row>
    <row r="33" spans="6:13" ht="14.25">
      <c r="F33" s="158" t="s">
        <v>38</v>
      </c>
      <c r="G33" s="159"/>
      <c r="H33" s="159"/>
      <c r="I33" s="160"/>
      <c r="J33" s="63">
        <v>12</v>
      </c>
      <c r="K33" s="89" t="s">
        <v>54</v>
      </c>
      <c r="L33" s="156" t="s">
        <v>55</v>
      </c>
      <c r="M33" s="157"/>
    </row>
    <row r="34" spans="1:13" ht="15" thickBot="1">
      <c r="A34" s="53" t="s">
        <v>47</v>
      </c>
      <c r="F34" s="158" t="s">
        <v>39</v>
      </c>
      <c r="G34" s="159"/>
      <c r="H34" s="159"/>
      <c r="I34" s="160"/>
      <c r="J34" s="63">
        <v>73</v>
      </c>
      <c r="K34" s="90"/>
      <c r="L34" s="147" t="s">
        <v>52</v>
      </c>
      <c r="M34" s="148"/>
    </row>
    <row r="35" spans="1:13" ht="15" thickBot="1">
      <c r="A35" s="53" t="s">
        <v>83</v>
      </c>
      <c r="F35" s="149" t="s">
        <v>41</v>
      </c>
      <c r="G35" s="150"/>
      <c r="H35" s="150"/>
      <c r="I35" s="151"/>
      <c r="J35" s="64">
        <v>10</v>
      </c>
      <c r="K35" s="91" t="s">
        <v>56</v>
      </c>
      <c r="L35" s="152" t="s">
        <v>57</v>
      </c>
      <c r="M35" s="153"/>
    </row>
    <row r="36" spans="1:13" ht="15.75" thickBot="1">
      <c r="A36" s="53" t="s">
        <v>49</v>
      </c>
      <c r="F36" s="154" t="s">
        <v>40</v>
      </c>
      <c r="G36" s="155"/>
      <c r="H36" s="155"/>
      <c r="I36" s="155"/>
      <c r="J36" s="88">
        <f>SUM(J31:J35)</f>
        <v>465</v>
      </c>
      <c r="K36" s="89" t="s">
        <v>58</v>
      </c>
      <c r="L36" s="156" t="s">
        <v>59</v>
      </c>
      <c r="M36" s="157"/>
    </row>
    <row r="37" spans="1:13" ht="15" thickBot="1">
      <c r="A37" s="53" t="s">
        <v>50</v>
      </c>
      <c r="K37" s="92"/>
      <c r="L37" s="147" t="s">
        <v>60</v>
      </c>
      <c r="M37" s="148"/>
    </row>
  </sheetData>
  <mergeCells count="26">
    <mergeCell ref="A1:M1"/>
    <mergeCell ref="A2:M2"/>
    <mergeCell ref="A3:M3"/>
    <mergeCell ref="A4:A5"/>
    <mergeCell ref="B4:C4"/>
    <mergeCell ref="D4:E4"/>
    <mergeCell ref="F4:G4"/>
    <mergeCell ref="H4:M4"/>
    <mergeCell ref="A14:M14"/>
    <mergeCell ref="A18:M18"/>
    <mergeCell ref="C30:E30"/>
    <mergeCell ref="F30:J30"/>
    <mergeCell ref="K30:M30"/>
    <mergeCell ref="F31:I31"/>
    <mergeCell ref="L31:M31"/>
    <mergeCell ref="F32:I32"/>
    <mergeCell ref="L32:M32"/>
    <mergeCell ref="F33:I33"/>
    <mergeCell ref="L33:M33"/>
    <mergeCell ref="F34:I34"/>
    <mergeCell ref="L34:M34"/>
    <mergeCell ref="L37:M37"/>
    <mergeCell ref="F35:I35"/>
    <mergeCell ref="L35:M35"/>
    <mergeCell ref="F36:I36"/>
    <mergeCell ref="L36:M36"/>
  </mergeCells>
  <printOptions/>
  <pageMargins left="0.25" right="0.19" top="0.22" bottom="0.25" header="0.17" footer="0.17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7"/>
  <sheetViews>
    <sheetView workbookViewId="0" topLeftCell="A1">
      <selection activeCell="A1" sqref="A1:IV16384"/>
    </sheetView>
  </sheetViews>
  <sheetFormatPr defaultColWidth="9.140625" defaultRowHeight="12.75"/>
  <cols>
    <col min="1" max="1" width="47.57421875" style="53" customWidth="1"/>
    <col min="2" max="2" width="9.00390625" style="51" customWidth="1"/>
    <col min="3" max="3" width="9.28125" style="51" customWidth="1"/>
    <col min="4" max="4" width="9.140625" style="51" customWidth="1"/>
    <col min="5" max="5" width="9.57421875" style="51" customWidth="1"/>
    <col min="6" max="6" width="10.421875" style="51" customWidth="1"/>
    <col min="7" max="7" width="8.140625" style="51" customWidth="1"/>
    <col min="8" max="9" width="8.00390625" style="51" customWidth="1"/>
    <col min="10" max="10" width="7.8515625" style="51" customWidth="1"/>
    <col min="11" max="11" width="9.28125" style="51" customWidth="1"/>
    <col min="12" max="12" width="9.140625" style="51" customWidth="1"/>
    <col min="13" max="13" width="9.421875" style="52" customWidth="1"/>
    <col min="14" max="16384" width="9.140625" style="1" customWidth="1"/>
  </cols>
  <sheetData>
    <row r="1" spans="1:13" ht="15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</row>
    <row r="2" spans="1:13" ht="15.75" thickBot="1">
      <c r="A2" s="180" t="s">
        <v>1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</row>
    <row r="3" spans="1:13" ht="15.75" thickBot="1">
      <c r="A3" s="181" t="s">
        <v>81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3"/>
    </row>
    <row r="4" spans="1:13" s="56" customFormat="1" ht="35.25" customHeight="1" thickBot="1">
      <c r="A4" s="184" t="s">
        <v>2</v>
      </c>
      <c r="B4" s="186" t="s">
        <v>72</v>
      </c>
      <c r="C4" s="187"/>
      <c r="D4" s="188" t="s">
        <v>46</v>
      </c>
      <c r="E4" s="189"/>
      <c r="F4" s="190" t="s">
        <v>4</v>
      </c>
      <c r="G4" s="191"/>
      <c r="H4" s="192" t="s">
        <v>43</v>
      </c>
      <c r="I4" s="193"/>
      <c r="J4" s="193"/>
      <c r="K4" s="193"/>
      <c r="L4" s="193"/>
      <c r="M4" s="194"/>
    </row>
    <row r="5" spans="1:13" s="55" customFormat="1" ht="39" thickBot="1">
      <c r="A5" s="185"/>
      <c r="B5" s="67" t="s">
        <v>5</v>
      </c>
      <c r="C5" s="68" t="s">
        <v>6</v>
      </c>
      <c r="D5" s="67" t="s">
        <v>5</v>
      </c>
      <c r="E5" s="68" t="s">
        <v>7</v>
      </c>
      <c r="F5" s="69" t="s">
        <v>8</v>
      </c>
      <c r="G5" s="98" t="s">
        <v>63</v>
      </c>
      <c r="H5" s="70" t="s">
        <v>34</v>
      </c>
      <c r="I5" s="67" t="s">
        <v>35</v>
      </c>
      <c r="J5" s="71" t="s">
        <v>36</v>
      </c>
      <c r="K5" s="67" t="s">
        <v>9</v>
      </c>
      <c r="L5" s="71" t="s">
        <v>10</v>
      </c>
      <c r="M5" s="72" t="s">
        <v>11</v>
      </c>
    </row>
    <row r="6" spans="1:14" s="2" customFormat="1" ht="17.25">
      <c r="A6" s="78" t="s">
        <v>76</v>
      </c>
      <c r="B6" s="79">
        <v>3197</v>
      </c>
      <c r="C6" s="79">
        <v>19</v>
      </c>
      <c r="D6" s="80">
        <v>588</v>
      </c>
      <c r="E6" s="80">
        <v>21</v>
      </c>
      <c r="F6" s="79">
        <v>175</v>
      </c>
      <c r="G6" s="97">
        <v>0</v>
      </c>
      <c r="H6" s="7">
        <f>'[1]MAIO'!$B$71</f>
        <v>34</v>
      </c>
      <c r="I6" s="5">
        <f>'[1]MAIO'!$D$71</f>
        <v>124</v>
      </c>
      <c r="J6" s="5">
        <f>'[1]MAIO'!$F$71</f>
        <v>247</v>
      </c>
      <c r="K6" s="5">
        <f>'[1]MAIO'!$H$71</f>
        <v>106</v>
      </c>
      <c r="L6" s="5">
        <f>'[1]MAIO'!$J$71</f>
        <v>7</v>
      </c>
      <c r="M6" s="82">
        <f aca="true" t="shared" si="0" ref="M6:M11">SUM(H6:L6)</f>
        <v>518</v>
      </c>
      <c r="N6" s="93"/>
    </row>
    <row r="7" spans="1:14" s="2" customFormat="1" ht="15">
      <c r="A7" s="4" t="s">
        <v>13</v>
      </c>
      <c r="B7" s="5">
        <v>1980</v>
      </c>
      <c r="C7" s="5">
        <v>13</v>
      </c>
      <c r="D7" s="6">
        <v>87</v>
      </c>
      <c r="E7" s="6">
        <v>4</v>
      </c>
      <c r="F7" s="5">
        <v>89</v>
      </c>
      <c r="G7" s="5">
        <v>1</v>
      </c>
      <c r="H7" s="7">
        <f>'[1]MAIO'!$B$72</f>
        <v>22</v>
      </c>
      <c r="I7" s="5">
        <f>'[1]MAIO'!$D$72</f>
        <v>51</v>
      </c>
      <c r="J7" s="5">
        <f>'[1]MAIO'!$F$72</f>
        <v>75</v>
      </c>
      <c r="K7" s="5">
        <f>'[1]MAIO'!$H$72</f>
        <v>19</v>
      </c>
      <c r="L7" s="5">
        <f>'[1]MAIO'!$J$72</f>
        <v>1</v>
      </c>
      <c r="M7" s="83">
        <f t="shared" si="0"/>
        <v>168</v>
      </c>
      <c r="N7" s="93"/>
    </row>
    <row r="8" spans="1:14" ht="17.25">
      <c r="A8" s="8" t="s">
        <v>77</v>
      </c>
      <c r="B8" s="5">
        <v>1416</v>
      </c>
      <c r="C8" s="5">
        <v>9</v>
      </c>
      <c r="D8" s="6">
        <v>124</v>
      </c>
      <c r="E8" s="6">
        <v>3</v>
      </c>
      <c r="F8" s="5">
        <v>47</v>
      </c>
      <c r="G8" s="5">
        <v>0</v>
      </c>
      <c r="H8" s="7">
        <f>'[1]MAIO'!$B$73</f>
        <v>8</v>
      </c>
      <c r="I8" s="5">
        <f>'[1]MAIO'!$D$73</f>
        <v>25</v>
      </c>
      <c r="J8" s="5">
        <f>'[1]MAIO'!$F$73</f>
        <v>46</v>
      </c>
      <c r="K8" s="5">
        <f>'[1]MAIO'!$H$73</f>
        <v>12</v>
      </c>
      <c r="L8" s="5">
        <f>'[1]MAIO'!$J$73</f>
        <v>0</v>
      </c>
      <c r="M8" s="83">
        <f t="shared" si="0"/>
        <v>91</v>
      </c>
      <c r="N8" s="51"/>
    </row>
    <row r="9" spans="1:14" s="2" customFormat="1" ht="15">
      <c r="A9" s="9" t="s">
        <v>15</v>
      </c>
      <c r="B9" s="5">
        <v>1806</v>
      </c>
      <c r="C9" s="5">
        <v>14</v>
      </c>
      <c r="D9" s="6">
        <v>106</v>
      </c>
      <c r="E9" s="6">
        <v>3</v>
      </c>
      <c r="F9" s="5">
        <v>109</v>
      </c>
      <c r="G9" s="5">
        <v>0</v>
      </c>
      <c r="H9" s="7">
        <f>'[1]MAIO'!$B$74</f>
        <v>9</v>
      </c>
      <c r="I9" s="5">
        <f>'[1]MAIO'!$D$74</f>
        <v>21</v>
      </c>
      <c r="J9" s="5">
        <f>'[1]MAIO'!$F$74</f>
        <v>55</v>
      </c>
      <c r="K9" s="5">
        <f>'[1]MAIO'!$H$74</f>
        <v>68</v>
      </c>
      <c r="L9" s="5">
        <f>'[1]MAIO'!$J$74</f>
        <v>4</v>
      </c>
      <c r="M9" s="83">
        <f t="shared" si="0"/>
        <v>157</v>
      </c>
      <c r="N9" s="93"/>
    </row>
    <row r="10" spans="1:14" s="2" customFormat="1" ht="15">
      <c r="A10" s="9" t="s">
        <v>16</v>
      </c>
      <c r="B10" s="5">
        <v>1538</v>
      </c>
      <c r="C10" s="5">
        <v>11</v>
      </c>
      <c r="D10" s="6">
        <v>107</v>
      </c>
      <c r="E10" s="6">
        <v>3</v>
      </c>
      <c r="F10" s="5">
        <v>86</v>
      </c>
      <c r="G10" s="5">
        <v>1</v>
      </c>
      <c r="H10" s="7">
        <f>'[1]MAIO'!$B$75</f>
        <v>8</v>
      </c>
      <c r="I10" s="5">
        <f>'[1]MAIO'!$D$75</f>
        <v>15</v>
      </c>
      <c r="J10" s="5">
        <f>'[1]MAIO'!$F$75</f>
        <v>78</v>
      </c>
      <c r="K10" s="5">
        <f>'[1]MAIO'!$H$75</f>
        <v>64</v>
      </c>
      <c r="L10" s="5">
        <f>'[1]MAIO'!$J$75</f>
        <v>2</v>
      </c>
      <c r="M10" s="83">
        <f t="shared" si="0"/>
        <v>167</v>
      </c>
      <c r="N10" s="93"/>
    </row>
    <row r="11" spans="1:13" s="2" customFormat="1" ht="15">
      <c r="A11" s="9" t="s">
        <v>17</v>
      </c>
      <c r="B11" s="5" t="s">
        <v>18</v>
      </c>
      <c r="C11" s="5" t="s">
        <v>18</v>
      </c>
      <c r="D11" s="6" t="s">
        <v>18</v>
      </c>
      <c r="E11" s="6" t="s">
        <v>18</v>
      </c>
      <c r="F11" s="5">
        <v>104</v>
      </c>
      <c r="G11" s="5">
        <v>11</v>
      </c>
      <c r="H11" s="7"/>
      <c r="I11" s="5" t="s">
        <v>18</v>
      </c>
      <c r="J11" s="5" t="s">
        <v>18</v>
      </c>
      <c r="K11" s="5" t="s">
        <v>18</v>
      </c>
      <c r="L11" s="5" t="s">
        <v>18</v>
      </c>
      <c r="M11" s="83">
        <f t="shared" si="0"/>
        <v>0</v>
      </c>
    </row>
    <row r="12" spans="1:14" s="2" customFormat="1" ht="27.75" customHeight="1" thickBot="1">
      <c r="A12" s="84" t="s">
        <v>45</v>
      </c>
      <c r="B12" s="85" t="s">
        <v>18</v>
      </c>
      <c r="C12" s="85" t="s">
        <v>18</v>
      </c>
      <c r="D12" s="86"/>
      <c r="E12" s="87"/>
      <c r="F12" s="87">
        <v>372</v>
      </c>
      <c r="G12" s="87">
        <v>98</v>
      </c>
      <c r="H12" s="7"/>
      <c r="I12" s="5"/>
      <c r="J12" s="5" t="s">
        <v>18</v>
      </c>
      <c r="K12" s="5" t="s">
        <v>18</v>
      </c>
      <c r="L12" s="5" t="s">
        <v>18</v>
      </c>
      <c r="M12" s="99">
        <v>0</v>
      </c>
      <c r="N12" s="11"/>
    </row>
    <row r="13" spans="1:15" s="13" customFormat="1" ht="22.5" customHeight="1" thickBot="1">
      <c r="A13" s="73" t="s">
        <v>20</v>
      </c>
      <c r="B13" s="74">
        <f aca="true" t="shared" si="1" ref="B13:M13">SUM(B6:B12)</f>
        <v>9937</v>
      </c>
      <c r="C13" s="74">
        <f t="shared" si="1"/>
        <v>66</v>
      </c>
      <c r="D13" s="75">
        <f t="shared" si="1"/>
        <v>1012</v>
      </c>
      <c r="E13" s="76">
        <f t="shared" si="1"/>
        <v>34</v>
      </c>
      <c r="F13" s="74">
        <f t="shared" si="1"/>
        <v>982</v>
      </c>
      <c r="G13" s="74">
        <f t="shared" si="1"/>
        <v>111</v>
      </c>
      <c r="H13" s="74">
        <f t="shared" si="1"/>
        <v>81</v>
      </c>
      <c r="I13" s="74">
        <f t="shared" si="1"/>
        <v>236</v>
      </c>
      <c r="J13" s="77">
        <f t="shared" si="1"/>
        <v>501</v>
      </c>
      <c r="K13" s="74">
        <f t="shared" si="1"/>
        <v>269</v>
      </c>
      <c r="L13" s="74">
        <f t="shared" si="1"/>
        <v>14</v>
      </c>
      <c r="M13" s="3">
        <f t="shared" si="1"/>
        <v>1101</v>
      </c>
      <c r="O13" s="101"/>
    </row>
    <row r="14" spans="1:13" s="2" customFormat="1" ht="15.75" thickBot="1">
      <c r="A14" s="165" t="s">
        <v>21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7"/>
    </row>
    <row r="15" spans="1:13" ht="15">
      <c r="A15" s="14" t="s">
        <v>22</v>
      </c>
      <c r="B15" s="15">
        <v>75</v>
      </c>
      <c r="C15" s="15">
        <v>1</v>
      </c>
      <c r="D15" s="16" t="s">
        <v>18</v>
      </c>
      <c r="E15" s="17" t="s">
        <v>18</v>
      </c>
      <c r="F15" s="15" t="s">
        <v>18</v>
      </c>
      <c r="G15" s="15" t="s">
        <v>18</v>
      </c>
      <c r="H15" s="18" t="s">
        <v>18</v>
      </c>
      <c r="I15" s="15" t="s">
        <v>18</v>
      </c>
      <c r="J15" s="15" t="s">
        <v>18</v>
      </c>
      <c r="K15" s="15" t="s">
        <v>18</v>
      </c>
      <c r="L15" s="19" t="s">
        <v>18</v>
      </c>
      <c r="M15" s="20" t="s">
        <v>18</v>
      </c>
    </row>
    <row r="16" spans="1:13" ht="26.25" thickBot="1">
      <c r="A16" s="66" t="s">
        <v>78</v>
      </c>
      <c r="B16" s="27">
        <v>343</v>
      </c>
      <c r="C16" s="27">
        <v>4</v>
      </c>
      <c r="D16" s="28" t="s">
        <v>18</v>
      </c>
      <c r="E16" s="29" t="s">
        <v>18</v>
      </c>
      <c r="F16" s="27" t="s">
        <v>18</v>
      </c>
      <c r="G16" s="27" t="s">
        <v>18</v>
      </c>
      <c r="H16" s="30" t="s">
        <v>18</v>
      </c>
      <c r="I16" s="27" t="s">
        <v>18</v>
      </c>
      <c r="J16" s="27" t="s">
        <v>18</v>
      </c>
      <c r="K16" s="27" t="s">
        <v>18</v>
      </c>
      <c r="L16" s="31" t="s">
        <v>18</v>
      </c>
      <c r="M16" s="32" t="s">
        <v>18</v>
      </c>
    </row>
    <row r="17" spans="1:13" s="36" customFormat="1" ht="15.75" thickBot="1">
      <c r="A17" s="12" t="s">
        <v>20</v>
      </c>
      <c r="B17" s="33">
        <f aca="true" t="shared" si="2" ref="B17:M17">SUM(B15:B16)</f>
        <v>418</v>
      </c>
      <c r="C17" s="34">
        <f t="shared" si="2"/>
        <v>5</v>
      </c>
      <c r="D17" s="33">
        <f t="shared" si="2"/>
        <v>0</v>
      </c>
      <c r="E17" s="34">
        <f t="shared" si="2"/>
        <v>0</v>
      </c>
      <c r="F17" s="33">
        <f t="shared" si="2"/>
        <v>0</v>
      </c>
      <c r="G17" s="34">
        <f t="shared" si="2"/>
        <v>0</v>
      </c>
      <c r="H17" s="33">
        <f t="shared" si="2"/>
        <v>0</v>
      </c>
      <c r="I17" s="34">
        <f t="shared" si="2"/>
        <v>0</v>
      </c>
      <c r="J17" s="33">
        <f t="shared" si="2"/>
        <v>0</v>
      </c>
      <c r="K17" s="34">
        <f t="shared" si="2"/>
        <v>0</v>
      </c>
      <c r="L17" s="33">
        <f t="shared" si="2"/>
        <v>0</v>
      </c>
      <c r="M17" s="35">
        <f t="shared" si="2"/>
        <v>0</v>
      </c>
    </row>
    <row r="18" spans="1:13" s="2" customFormat="1" ht="15.75" thickBot="1">
      <c r="A18" s="196" t="s">
        <v>23</v>
      </c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95"/>
    </row>
    <row r="19" spans="1:13" ht="15">
      <c r="A19" s="60" t="s">
        <v>24</v>
      </c>
      <c r="B19" s="21" t="s">
        <v>18</v>
      </c>
      <c r="C19" s="21" t="s">
        <v>18</v>
      </c>
      <c r="D19" s="22">
        <v>102</v>
      </c>
      <c r="E19" s="23">
        <v>1</v>
      </c>
      <c r="F19" s="21" t="s">
        <v>18</v>
      </c>
      <c r="G19" s="21" t="s">
        <v>18</v>
      </c>
      <c r="H19" s="24" t="s">
        <v>18</v>
      </c>
      <c r="I19" s="21" t="s">
        <v>18</v>
      </c>
      <c r="J19" s="21" t="s">
        <v>18</v>
      </c>
      <c r="K19" s="21" t="s">
        <v>18</v>
      </c>
      <c r="L19" s="25" t="s">
        <v>18</v>
      </c>
      <c r="M19" s="26" t="s">
        <v>18</v>
      </c>
    </row>
    <row r="20" spans="1:13" ht="15.75" thickBot="1">
      <c r="A20" s="61" t="s">
        <v>25</v>
      </c>
      <c r="B20" s="27" t="s">
        <v>18</v>
      </c>
      <c r="C20" s="27" t="s">
        <v>18</v>
      </c>
      <c r="D20" s="28">
        <v>44</v>
      </c>
      <c r="E20" s="28">
        <v>1</v>
      </c>
      <c r="F20" s="27" t="s">
        <v>18</v>
      </c>
      <c r="G20" s="27" t="s">
        <v>18</v>
      </c>
      <c r="H20" s="30" t="s">
        <v>18</v>
      </c>
      <c r="I20" s="27" t="s">
        <v>18</v>
      </c>
      <c r="J20" s="27" t="s">
        <v>18</v>
      </c>
      <c r="K20" s="27" t="s">
        <v>18</v>
      </c>
      <c r="L20" s="31" t="s">
        <v>18</v>
      </c>
      <c r="M20" s="38" t="s">
        <v>18</v>
      </c>
    </row>
    <row r="21" spans="1:13" ht="15">
      <c r="A21" s="60" t="s">
        <v>69</v>
      </c>
      <c r="B21" s="21" t="s">
        <v>18</v>
      </c>
      <c r="C21" s="21" t="s">
        <v>18</v>
      </c>
      <c r="D21" s="22">
        <v>55</v>
      </c>
      <c r="E21" s="23">
        <v>1</v>
      </c>
      <c r="F21" s="21" t="s">
        <v>18</v>
      </c>
      <c r="G21" s="21" t="s">
        <v>18</v>
      </c>
      <c r="H21" s="24" t="s">
        <v>18</v>
      </c>
      <c r="I21" s="21" t="s">
        <v>18</v>
      </c>
      <c r="J21" s="21" t="s">
        <v>18</v>
      </c>
      <c r="K21" s="21" t="s">
        <v>18</v>
      </c>
      <c r="L21" s="25" t="s">
        <v>18</v>
      </c>
      <c r="M21" s="37" t="s">
        <v>18</v>
      </c>
    </row>
    <row r="22" spans="1:13" ht="15">
      <c r="A22" s="61" t="s">
        <v>68</v>
      </c>
      <c r="B22" s="21" t="s">
        <v>18</v>
      </c>
      <c r="C22" s="21" t="s">
        <v>18</v>
      </c>
      <c r="D22" s="22">
        <v>12</v>
      </c>
      <c r="E22" s="22">
        <v>1</v>
      </c>
      <c r="F22" s="21">
        <v>0</v>
      </c>
      <c r="G22" s="21">
        <v>0</v>
      </c>
      <c r="H22" s="24">
        <v>0</v>
      </c>
      <c r="I22" s="21">
        <v>0</v>
      </c>
      <c r="J22" s="21">
        <v>0</v>
      </c>
      <c r="K22" s="21">
        <v>0</v>
      </c>
      <c r="L22" s="21">
        <v>0</v>
      </c>
      <c r="M22" s="39">
        <v>0</v>
      </c>
    </row>
    <row r="23" spans="1:13" ht="15">
      <c r="A23" s="61" t="s">
        <v>26</v>
      </c>
      <c r="B23" s="21" t="s">
        <v>18</v>
      </c>
      <c r="C23" s="21" t="s">
        <v>18</v>
      </c>
      <c r="D23" s="28">
        <v>29</v>
      </c>
      <c r="E23" s="28">
        <v>1</v>
      </c>
      <c r="F23" s="27" t="s">
        <v>18</v>
      </c>
      <c r="G23" s="27" t="s">
        <v>18</v>
      </c>
      <c r="H23" s="30" t="s">
        <v>18</v>
      </c>
      <c r="I23" s="27" t="s">
        <v>18</v>
      </c>
      <c r="J23" s="27" t="s">
        <v>18</v>
      </c>
      <c r="K23" s="27" t="s">
        <v>18</v>
      </c>
      <c r="L23" s="31" t="s">
        <v>18</v>
      </c>
      <c r="M23" s="32" t="s">
        <v>18</v>
      </c>
    </row>
    <row r="24" spans="1:13" ht="15">
      <c r="A24" s="61" t="s">
        <v>33</v>
      </c>
      <c r="B24" s="21" t="s">
        <v>18</v>
      </c>
      <c r="C24" s="21" t="s">
        <v>18</v>
      </c>
      <c r="D24" s="22">
        <v>17</v>
      </c>
      <c r="E24" s="22">
        <v>1</v>
      </c>
      <c r="F24" s="21">
        <v>0</v>
      </c>
      <c r="G24" s="21">
        <v>0</v>
      </c>
      <c r="H24" s="24">
        <v>0</v>
      </c>
      <c r="I24" s="21">
        <v>0</v>
      </c>
      <c r="J24" s="21">
        <v>0</v>
      </c>
      <c r="K24" s="21">
        <v>0</v>
      </c>
      <c r="L24" s="21">
        <v>0</v>
      </c>
      <c r="M24" s="39">
        <v>0</v>
      </c>
    </row>
    <row r="25" spans="1:13" ht="15.75" thickBot="1">
      <c r="A25" s="61" t="s">
        <v>67</v>
      </c>
      <c r="B25" s="21" t="s">
        <v>18</v>
      </c>
      <c r="C25" s="21" t="s">
        <v>18</v>
      </c>
      <c r="D25" s="28">
        <v>12</v>
      </c>
      <c r="E25" s="28">
        <v>1</v>
      </c>
      <c r="F25" s="27">
        <v>0</v>
      </c>
      <c r="G25" s="27">
        <v>0</v>
      </c>
      <c r="H25" s="30">
        <v>0</v>
      </c>
      <c r="I25" s="27">
        <v>0</v>
      </c>
      <c r="J25" s="27">
        <v>0</v>
      </c>
      <c r="K25" s="27">
        <v>0</v>
      </c>
      <c r="L25" s="27">
        <v>0</v>
      </c>
      <c r="M25" s="104">
        <v>0</v>
      </c>
    </row>
    <row r="26" spans="1:13" s="36" customFormat="1" ht="15.75" thickBot="1">
      <c r="A26" s="40" t="s">
        <v>20</v>
      </c>
      <c r="B26" s="105">
        <f>SUM(B19:B23)</f>
        <v>0</v>
      </c>
      <c r="C26" s="106">
        <f>SUM(C19:C23)</f>
        <v>0</v>
      </c>
      <c r="D26" s="106">
        <f>SUM(D19:D25)</f>
        <v>271</v>
      </c>
      <c r="E26" s="106">
        <f>SUM(E19:E25)</f>
        <v>7</v>
      </c>
      <c r="F26" s="106">
        <f aca="true" t="shared" si="3" ref="F26:M26">SUM(F19:F23)</f>
        <v>0</v>
      </c>
      <c r="G26" s="106">
        <f t="shared" si="3"/>
        <v>0</v>
      </c>
      <c r="H26" s="107">
        <f t="shared" si="3"/>
        <v>0</v>
      </c>
      <c r="I26" s="106">
        <f t="shared" si="3"/>
        <v>0</v>
      </c>
      <c r="J26" s="107">
        <f t="shared" si="3"/>
        <v>0</v>
      </c>
      <c r="K26" s="106">
        <f t="shared" si="3"/>
        <v>0</v>
      </c>
      <c r="L26" s="108">
        <f t="shared" si="3"/>
        <v>0</v>
      </c>
      <c r="M26" s="109">
        <f t="shared" si="3"/>
        <v>0</v>
      </c>
    </row>
    <row r="27" spans="1:14" ht="15.75" thickBot="1">
      <c r="A27" s="46" t="s">
        <v>11</v>
      </c>
      <c r="B27" s="47">
        <f aca="true" t="shared" si="4" ref="B27:M27">B13+B17+B26</f>
        <v>10355</v>
      </c>
      <c r="C27" s="47">
        <f t="shared" si="4"/>
        <v>71</v>
      </c>
      <c r="D27" s="47">
        <f t="shared" si="4"/>
        <v>1283</v>
      </c>
      <c r="E27" s="47">
        <f t="shared" si="4"/>
        <v>41</v>
      </c>
      <c r="F27" s="47">
        <f t="shared" si="4"/>
        <v>982</v>
      </c>
      <c r="G27" s="47">
        <f t="shared" si="4"/>
        <v>111</v>
      </c>
      <c r="H27" s="47">
        <f t="shared" si="4"/>
        <v>81</v>
      </c>
      <c r="I27" s="47">
        <f t="shared" si="4"/>
        <v>236</v>
      </c>
      <c r="J27" s="47">
        <f t="shared" si="4"/>
        <v>501</v>
      </c>
      <c r="K27" s="47">
        <f t="shared" si="4"/>
        <v>269</v>
      </c>
      <c r="L27" s="47">
        <f t="shared" si="4"/>
        <v>14</v>
      </c>
      <c r="M27" s="47">
        <f t="shared" si="4"/>
        <v>1101</v>
      </c>
      <c r="N27" s="103"/>
    </row>
    <row r="28" spans="1:5" ht="15.75" thickBot="1">
      <c r="A28" s="57" t="s">
        <v>27</v>
      </c>
      <c r="B28" s="48">
        <v>34</v>
      </c>
      <c r="C28" s="49" t="s">
        <v>28</v>
      </c>
      <c r="D28" s="50"/>
      <c r="E28" s="50"/>
    </row>
    <row r="29" spans="1:5" ht="14.25" customHeight="1" thickBot="1">
      <c r="A29" s="57" t="s">
        <v>79</v>
      </c>
      <c r="B29" s="48">
        <v>5</v>
      </c>
      <c r="C29" s="110"/>
      <c r="D29" s="50"/>
      <c r="E29" s="50"/>
    </row>
    <row r="30" spans="1:13" ht="13.5" customHeight="1" thickBot="1">
      <c r="A30" s="57" t="s">
        <v>29</v>
      </c>
      <c r="B30" s="48">
        <v>66</v>
      </c>
      <c r="C30" s="171"/>
      <c r="D30" s="172"/>
      <c r="E30" s="173"/>
      <c r="F30" s="174" t="s">
        <v>37</v>
      </c>
      <c r="G30" s="175"/>
      <c r="H30" s="175"/>
      <c r="I30" s="175"/>
      <c r="J30" s="176"/>
      <c r="K30" s="177" t="s">
        <v>61</v>
      </c>
      <c r="L30" s="178"/>
      <c r="M30" s="179"/>
    </row>
    <row r="31" spans="1:13" ht="15.75" customHeight="1" thickBot="1">
      <c r="A31" s="57" t="s">
        <v>30</v>
      </c>
      <c r="B31" s="48">
        <v>873</v>
      </c>
      <c r="C31" s="96"/>
      <c r="D31" s="94"/>
      <c r="E31" s="95"/>
      <c r="F31" s="161" t="s">
        <v>44</v>
      </c>
      <c r="G31" s="162"/>
      <c r="H31" s="162"/>
      <c r="I31" s="163"/>
      <c r="J31" s="62">
        <v>8</v>
      </c>
      <c r="K31" s="89" t="s">
        <v>51</v>
      </c>
      <c r="L31" s="156" t="s">
        <v>52</v>
      </c>
      <c r="M31" s="164"/>
    </row>
    <row r="32" spans="1:13" ht="15.75" thickBot="1">
      <c r="A32" s="58" t="s">
        <v>31</v>
      </c>
      <c r="B32" s="54">
        <v>4</v>
      </c>
      <c r="F32" s="158" t="s">
        <v>48</v>
      </c>
      <c r="G32" s="159"/>
      <c r="H32" s="159"/>
      <c r="I32" s="160"/>
      <c r="J32" s="63">
        <v>364</v>
      </c>
      <c r="K32" s="90"/>
      <c r="L32" s="147" t="s">
        <v>53</v>
      </c>
      <c r="M32" s="148"/>
    </row>
    <row r="33" spans="1:13" ht="15.75" thickBot="1">
      <c r="A33" s="59" t="s">
        <v>32</v>
      </c>
      <c r="B33" s="102">
        <v>224</v>
      </c>
      <c r="C33" s="100">
        <f>B31+B32+B33</f>
        <v>1101</v>
      </c>
      <c r="F33" s="158" t="s">
        <v>38</v>
      </c>
      <c r="G33" s="159"/>
      <c r="H33" s="159"/>
      <c r="I33" s="160"/>
      <c r="J33" s="63">
        <v>15</v>
      </c>
      <c r="K33" s="89" t="s">
        <v>54</v>
      </c>
      <c r="L33" s="156" t="s">
        <v>55</v>
      </c>
      <c r="M33" s="157"/>
    </row>
    <row r="34" spans="1:13" ht="15" thickBot="1">
      <c r="A34" s="53" t="s">
        <v>47</v>
      </c>
      <c r="F34" s="158" t="s">
        <v>39</v>
      </c>
      <c r="G34" s="159"/>
      <c r="H34" s="159"/>
      <c r="I34" s="160"/>
      <c r="J34" s="63">
        <v>73</v>
      </c>
      <c r="K34" s="90"/>
      <c r="L34" s="147" t="s">
        <v>52</v>
      </c>
      <c r="M34" s="148"/>
    </row>
    <row r="35" spans="1:13" ht="15" thickBot="1">
      <c r="A35" s="53" t="s">
        <v>75</v>
      </c>
      <c r="F35" s="149" t="s">
        <v>41</v>
      </c>
      <c r="G35" s="150"/>
      <c r="H35" s="150"/>
      <c r="I35" s="151"/>
      <c r="J35" s="64">
        <v>10</v>
      </c>
      <c r="K35" s="91" t="s">
        <v>56</v>
      </c>
      <c r="L35" s="152" t="s">
        <v>57</v>
      </c>
      <c r="M35" s="153"/>
    </row>
    <row r="36" spans="1:13" ht="15.75" thickBot="1">
      <c r="A36" s="53" t="s">
        <v>49</v>
      </c>
      <c r="F36" s="154" t="s">
        <v>40</v>
      </c>
      <c r="G36" s="155"/>
      <c r="H36" s="155"/>
      <c r="I36" s="155"/>
      <c r="J36" s="88">
        <f>SUM(J31:J35)</f>
        <v>470</v>
      </c>
      <c r="K36" s="89" t="s">
        <v>58</v>
      </c>
      <c r="L36" s="156" t="s">
        <v>59</v>
      </c>
      <c r="M36" s="157"/>
    </row>
    <row r="37" spans="1:13" ht="15" thickBot="1">
      <c r="A37" s="53" t="s">
        <v>50</v>
      </c>
      <c r="K37" s="92"/>
      <c r="L37" s="147" t="s">
        <v>60</v>
      </c>
      <c r="M37" s="148"/>
    </row>
  </sheetData>
  <mergeCells count="26">
    <mergeCell ref="L37:M37"/>
    <mergeCell ref="F35:I35"/>
    <mergeCell ref="L35:M35"/>
    <mergeCell ref="F36:I36"/>
    <mergeCell ref="L36:M36"/>
    <mergeCell ref="F33:I33"/>
    <mergeCell ref="L33:M33"/>
    <mergeCell ref="F34:I34"/>
    <mergeCell ref="L34:M34"/>
    <mergeCell ref="F31:I31"/>
    <mergeCell ref="L31:M31"/>
    <mergeCell ref="F32:I32"/>
    <mergeCell ref="L32:M32"/>
    <mergeCell ref="A14:M14"/>
    <mergeCell ref="A18:M18"/>
    <mergeCell ref="C30:E30"/>
    <mergeCell ref="F30:J30"/>
    <mergeCell ref="K30:M30"/>
    <mergeCell ref="A1:M1"/>
    <mergeCell ref="A2:M2"/>
    <mergeCell ref="A3:M3"/>
    <mergeCell ref="A4:A5"/>
    <mergeCell ref="B4:C4"/>
    <mergeCell ref="D4:E4"/>
    <mergeCell ref="F4:G4"/>
    <mergeCell ref="H4:M4"/>
  </mergeCells>
  <printOptions/>
  <pageMargins left="0.75" right="0.75" top="0.27" bottom="0.24" header="0.17" footer="0.17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7"/>
  <sheetViews>
    <sheetView workbookViewId="0" topLeftCell="A13">
      <selection activeCell="A13" sqref="A1:IV16384"/>
    </sheetView>
  </sheetViews>
  <sheetFormatPr defaultColWidth="9.140625" defaultRowHeight="12.75"/>
  <cols>
    <col min="1" max="1" width="47.57421875" style="53" customWidth="1"/>
    <col min="2" max="2" width="9.00390625" style="51" customWidth="1"/>
    <col min="3" max="3" width="9.28125" style="51" customWidth="1"/>
    <col min="4" max="4" width="9.140625" style="51" customWidth="1"/>
    <col min="5" max="5" width="9.57421875" style="51" customWidth="1"/>
    <col min="6" max="6" width="10.421875" style="51" customWidth="1"/>
    <col min="7" max="7" width="8.140625" style="51" customWidth="1"/>
    <col min="8" max="9" width="8.00390625" style="51" customWidth="1"/>
    <col min="10" max="10" width="7.8515625" style="51" customWidth="1"/>
    <col min="11" max="11" width="9.28125" style="51" customWidth="1"/>
    <col min="12" max="12" width="9.140625" style="51" customWidth="1"/>
    <col min="13" max="13" width="9.421875" style="52" customWidth="1"/>
    <col min="14" max="16384" width="9.140625" style="1" customWidth="1"/>
  </cols>
  <sheetData>
    <row r="1" spans="1:13" ht="15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</row>
    <row r="2" spans="1:13" ht="15.75" thickBot="1">
      <c r="A2" s="180" t="s">
        <v>1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</row>
    <row r="3" spans="1:13" ht="15.75" thickBot="1">
      <c r="A3" s="181" t="s">
        <v>80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3"/>
    </row>
    <row r="4" spans="1:13" s="56" customFormat="1" ht="35.25" customHeight="1" thickBot="1">
      <c r="A4" s="184" t="s">
        <v>2</v>
      </c>
      <c r="B4" s="186" t="s">
        <v>72</v>
      </c>
      <c r="C4" s="187"/>
      <c r="D4" s="188" t="s">
        <v>46</v>
      </c>
      <c r="E4" s="189"/>
      <c r="F4" s="190" t="s">
        <v>4</v>
      </c>
      <c r="G4" s="191"/>
      <c r="H4" s="192" t="s">
        <v>43</v>
      </c>
      <c r="I4" s="193"/>
      <c r="J4" s="193"/>
      <c r="K4" s="193"/>
      <c r="L4" s="193"/>
      <c r="M4" s="194"/>
    </row>
    <row r="5" spans="1:13" s="55" customFormat="1" ht="39" thickBot="1">
      <c r="A5" s="185"/>
      <c r="B5" s="67" t="s">
        <v>5</v>
      </c>
      <c r="C5" s="68" t="s">
        <v>6</v>
      </c>
      <c r="D5" s="67" t="s">
        <v>5</v>
      </c>
      <c r="E5" s="68" t="s">
        <v>7</v>
      </c>
      <c r="F5" s="69" t="s">
        <v>8</v>
      </c>
      <c r="G5" s="98" t="s">
        <v>63</v>
      </c>
      <c r="H5" s="70" t="s">
        <v>34</v>
      </c>
      <c r="I5" s="67" t="s">
        <v>35</v>
      </c>
      <c r="J5" s="71" t="s">
        <v>36</v>
      </c>
      <c r="K5" s="67" t="s">
        <v>9</v>
      </c>
      <c r="L5" s="71" t="s">
        <v>10</v>
      </c>
      <c r="M5" s="72" t="s">
        <v>11</v>
      </c>
    </row>
    <row r="6" spans="1:14" s="2" customFormat="1" ht="17.25">
      <c r="A6" s="78" t="s">
        <v>76</v>
      </c>
      <c r="B6" s="79">
        <v>3197</v>
      </c>
      <c r="C6" s="79">
        <v>19</v>
      </c>
      <c r="D6" s="80">
        <v>588</v>
      </c>
      <c r="E6" s="80">
        <v>21</v>
      </c>
      <c r="F6" s="79">
        <v>176</v>
      </c>
      <c r="G6" s="97">
        <v>0</v>
      </c>
      <c r="H6" s="81">
        <v>34</v>
      </c>
      <c r="I6" s="79">
        <v>127</v>
      </c>
      <c r="J6" s="79">
        <v>248</v>
      </c>
      <c r="K6" s="79">
        <v>106</v>
      </c>
      <c r="L6" s="79">
        <v>6</v>
      </c>
      <c r="M6" s="82">
        <f aca="true" t="shared" si="0" ref="M6:M11">SUM(H6:L6)</f>
        <v>521</v>
      </c>
      <c r="N6" s="93"/>
    </row>
    <row r="7" spans="1:14" s="2" customFormat="1" ht="15">
      <c r="A7" s="4" t="s">
        <v>13</v>
      </c>
      <c r="B7" s="5">
        <v>1980</v>
      </c>
      <c r="C7" s="5">
        <v>13</v>
      </c>
      <c r="D7" s="6">
        <v>87</v>
      </c>
      <c r="E7" s="6">
        <v>4</v>
      </c>
      <c r="F7" s="5">
        <v>89</v>
      </c>
      <c r="G7" s="5">
        <v>1</v>
      </c>
      <c r="H7" s="7">
        <v>25</v>
      </c>
      <c r="I7" s="5">
        <v>53</v>
      </c>
      <c r="J7" s="5">
        <v>73</v>
      </c>
      <c r="K7" s="5">
        <v>19</v>
      </c>
      <c r="L7" s="5">
        <v>1</v>
      </c>
      <c r="M7" s="83">
        <f t="shared" si="0"/>
        <v>171</v>
      </c>
      <c r="N7" s="93"/>
    </row>
    <row r="8" spans="1:14" ht="17.25">
      <c r="A8" s="8" t="s">
        <v>77</v>
      </c>
      <c r="B8" s="5">
        <v>1416</v>
      </c>
      <c r="C8" s="5">
        <v>9</v>
      </c>
      <c r="D8" s="6">
        <v>124</v>
      </c>
      <c r="E8" s="6">
        <v>3</v>
      </c>
      <c r="F8" s="5">
        <v>47</v>
      </c>
      <c r="G8" s="5">
        <v>0</v>
      </c>
      <c r="H8" s="7">
        <v>8</v>
      </c>
      <c r="I8" s="5">
        <v>27</v>
      </c>
      <c r="J8" s="5">
        <v>45</v>
      </c>
      <c r="K8" s="5">
        <v>12</v>
      </c>
      <c r="L8" s="5">
        <v>0</v>
      </c>
      <c r="M8" s="83">
        <f t="shared" si="0"/>
        <v>92</v>
      </c>
      <c r="N8" s="51"/>
    </row>
    <row r="9" spans="1:14" s="2" customFormat="1" ht="15">
      <c r="A9" s="9" t="s">
        <v>15</v>
      </c>
      <c r="B9" s="5">
        <v>1806</v>
      </c>
      <c r="C9" s="5">
        <v>14</v>
      </c>
      <c r="D9" s="6">
        <v>106</v>
      </c>
      <c r="E9" s="6">
        <v>3</v>
      </c>
      <c r="F9" s="5">
        <v>109</v>
      </c>
      <c r="G9" s="5">
        <v>0</v>
      </c>
      <c r="H9" s="7">
        <v>9</v>
      </c>
      <c r="I9" s="5">
        <v>19</v>
      </c>
      <c r="J9" s="5">
        <v>56</v>
      </c>
      <c r="K9" s="5">
        <v>68</v>
      </c>
      <c r="L9" s="5">
        <v>4</v>
      </c>
      <c r="M9" s="83">
        <f t="shared" si="0"/>
        <v>156</v>
      </c>
      <c r="N9" s="93"/>
    </row>
    <row r="10" spans="1:14" s="2" customFormat="1" ht="15">
      <c r="A10" s="9" t="s">
        <v>16</v>
      </c>
      <c r="B10" s="5">
        <v>1538</v>
      </c>
      <c r="C10" s="5">
        <v>11</v>
      </c>
      <c r="D10" s="6">
        <v>107</v>
      </c>
      <c r="E10" s="6">
        <v>3</v>
      </c>
      <c r="F10" s="5">
        <v>86</v>
      </c>
      <c r="G10" s="5">
        <v>1</v>
      </c>
      <c r="H10" s="7">
        <v>9</v>
      </c>
      <c r="I10" s="5">
        <v>15</v>
      </c>
      <c r="J10" s="5">
        <v>78</v>
      </c>
      <c r="K10" s="5">
        <v>64</v>
      </c>
      <c r="L10" s="5">
        <v>3</v>
      </c>
      <c r="M10" s="83">
        <f t="shared" si="0"/>
        <v>169</v>
      </c>
      <c r="N10" s="93"/>
    </row>
    <row r="11" spans="1:13" s="2" customFormat="1" ht="15">
      <c r="A11" s="9" t="s">
        <v>17</v>
      </c>
      <c r="B11" s="5" t="s">
        <v>18</v>
      </c>
      <c r="C11" s="5" t="s">
        <v>18</v>
      </c>
      <c r="D11" s="6" t="s">
        <v>18</v>
      </c>
      <c r="E11" s="6" t="s">
        <v>18</v>
      </c>
      <c r="F11" s="5">
        <v>104</v>
      </c>
      <c r="G11" s="5">
        <v>11</v>
      </c>
      <c r="H11" s="10" t="s">
        <v>18</v>
      </c>
      <c r="I11" s="5" t="s">
        <v>18</v>
      </c>
      <c r="J11" s="5" t="s">
        <v>19</v>
      </c>
      <c r="K11" s="5" t="s">
        <v>18</v>
      </c>
      <c r="L11" s="5" t="s">
        <v>18</v>
      </c>
      <c r="M11" s="83">
        <f t="shared" si="0"/>
        <v>0</v>
      </c>
    </row>
    <row r="12" spans="1:14" s="2" customFormat="1" ht="27.75" customHeight="1" thickBot="1">
      <c r="A12" s="84" t="s">
        <v>45</v>
      </c>
      <c r="B12" s="85" t="s">
        <v>18</v>
      </c>
      <c r="C12" s="85" t="s">
        <v>18</v>
      </c>
      <c r="D12" s="86"/>
      <c r="E12" s="87"/>
      <c r="F12" s="87">
        <f>365+8</f>
        <v>373</v>
      </c>
      <c r="G12" s="87">
        <f>8+9+10+75</f>
        <v>102</v>
      </c>
      <c r="H12" s="85">
        <v>0</v>
      </c>
      <c r="I12" s="85"/>
      <c r="J12" s="85" t="s">
        <v>18</v>
      </c>
      <c r="K12" s="85" t="s">
        <v>18</v>
      </c>
      <c r="L12" s="85" t="s">
        <v>18</v>
      </c>
      <c r="M12" s="99">
        <v>0</v>
      </c>
      <c r="N12" s="11"/>
    </row>
    <row r="13" spans="1:15" s="13" customFormat="1" ht="22.5" customHeight="1" thickBot="1">
      <c r="A13" s="73" t="s">
        <v>20</v>
      </c>
      <c r="B13" s="74">
        <f aca="true" t="shared" si="1" ref="B13:M13">SUM(B6:B12)</f>
        <v>9937</v>
      </c>
      <c r="C13" s="74">
        <f t="shared" si="1"/>
        <v>66</v>
      </c>
      <c r="D13" s="75">
        <f t="shared" si="1"/>
        <v>1012</v>
      </c>
      <c r="E13" s="76">
        <f t="shared" si="1"/>
        <v>34</v>
      </c>
      <c r="F13" s="74">
        <f t="shared" si="1"/>
        <v>984</v>
      </c>
      <c r="G13" s="74">
        <f t="shared" si="1"/>
        <v>115</v>
      </c>
      <c r="H13" s="74">
        <f t="shared" si="1"/>
        <v>85</v>
      </c>
      <c r="I13" s="74">
        <f t="shared" si="1"/>
        <v>241</v>
      </c>
      <c r="J13" s="77">
        <f t="shared" si="1"/>
        <v>500</v>
      </c>
      <c r="K13" s="74">
        <f t="shared" si="1"/>
        <v>269</v>
      </c>
      <c r="L13" s="74">
        <f t="shared" si="1"/>
        <v>14</v>
      </c>
      <c r="M13" s="3">
        <f t="shared" si="1"/>
        <v>1109</v>
      </c>
      <c r="O13" s="101"/>
    </row>
    <row r="14" spans="1:13" s="2" customFormat="1" ht="15.75" thickBot="1">
      <c r="A14" s="165" t="s">
        <v>21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7"/>
    </row>
    <row r="15" spans="1:13" ht="15">
      <c r="A15" s="14" t="s">
        <v>22</v>
      </c>
      <c r="B15" s="15">
        <v>75</v>
      </c>
      <c r="C15" s="15">
        <v>1</v>
      </c>
      <c r="D15" s="16" t="s">
        <v>18</v>
      </c>
      <c r="E15" s="17" t="s">
        <v>18</v>
      </c>
      <c r="F15" s="15" t="s">
        <v>18</v>
      </c>
      <c r="G15" s="15" t="s">
        <v>18</v>
      </c>
      <c r="H15" s="18" t="s">
        <v>18</v>
      </c>
      <c r="I15" s="15" t="s">
        <v>18</v>
      </c>
      <c r="J15" s="15" t="s">
        <v>18</v>
      </c>
      <c r="K15" s="15" t="s">
        <v>18</v>
      </c>
      <c r="L15" s="19" t="s">
        <v>18</v>
      </c>
      <c r="M15" s="20" t="s">
        <v>18</v>
      </c>
    </row>
    <row r="16" spans="1:13" ht="26.25" thickBot="1">
      <c r="A16" s="66" t="s">
        <v>78</v>
      </c>
      <c r="B16" s="27">
        <v>343</v>
      </c>
      <c r="C16" s="27">
        <v>4</v>
      </c>
      <c r="D16" s="28" t="s">
        <v>18</v>
      </c>
      <c r="E16" s="29" t="s">
        <v>18</v>
      </c>
      <c r="F16" s="27" t="s">
        <v>18</v>
      </c>
      <c r="G16" s="27" t="s">
        <v>18</v>
      </c>
      <c r="H16" s="30" t="s">
        <v>18</v>
      </c>
      <c r="I16" s="27" t="s">
        <v>18</v>
      </c>
      <c r="J16" s="27" t="s">
        <v>18</v>
      </c>
      <c r="K16" s="27" t="s">
        <v>18</v>
      </c>
      <c r="L16" s="31" t="s">
        <v>18</v>
      </c>
      <c r="M16" s="32" t="s">
        <v>18</v>
      </c>
    </row>
    <row r="17" spans="1:13" s="36" customFormat="1" ht="15.75" thickBot="1">
      <c r="A17" s="12" t="s">
        <v>20</v>
      </c>
      <c r="B17" s="33">
        <f aca="true" t="shared" si="2" ref="B17:M17">SUM(B15:B16)</f>
        <v>418</v>
      </c>
      <c r="C17" s="34">
        <f t="shared" si="2"/>
        <v>5</v>
      </c>
      <c r="D17" s="33">
        <f t="shared" si="2"/>
        <v>0</v>
      </c>
      <c r="E17" s="34">
        <f t="shared" si="2"/>
        <v>0</v>
      </c>
      <c r="F17" s="33">
        <f t="shared" si="2"/>
        <v>0</v>
      </c>
      <c r="G17" s="34">
        <f t="shared" si="2"/>
        <v>0</v>
      </c>
      <c r="H17" s="33">
        <f t="shared" si="2"/>
        <v>0</v>
      </c>
      <c r="I17" s="34">
        <f t="shared" si="2"/>
        <v>0</v>
      </c>
      <c r="J17" s="33">
        <f t="shared" si="2"/>
        <v>0</v>
      </c>
      <c r="K17" s="34">
        <f t="shared" si="2"/>
        <v>0</v>
      </c>
      <c r="L17" s="33">
        <f t="shared" si="2"/>
        <v>0</v>
      </c>
      <c r="M17" s="35">
        <f t="shared" si="2"/>
        <v>0</v>
      </c>
    </row>
    <row r="18" spans="1:13" s="2" customFormat="1" ht="15.75" thickBot="1">
      <c r="A18" s="196" t="s">
        <v>23</v>
      </c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95"/>
    </row>
    <row r="19" spans="1:13" ht="15">
      <c r="A19" s="60" t="s">
        <v>24</v>
      </c>
      <c r="B19" s="21" t="s">
        <v>18</v>
      </c>
      <c r="C19" s="21" t="s">
        <v>18</v>
      </c>
      <c r="D19" s="22">
        <v>102</v>
      </c>
      <c r="E19" s="23">
        <v>1</v>
      </c>
      <c r="F19" s="21" t="s">
        <v>18</v>
      </c>
      <c r="G19" s="21" t="s">
        <v>18</v>
      </c>
      <c r="H19" s="24" t="s">
        <v>18</v>
      </c>
      <c r="I19" s="21" t="s">
        <v>18</v>
      </c>
      <c r="J19" s="21" t="s">
        <v>18</v>
      </c>
      <c r="K19" s="21" t="s">
        <v>18</v>
      </c>
      <c r="L19" s="25" t="s">
        <v>18</v>
      </c>
      <c r="M19" s="26" t="s">
        <v>18</v>
      </c>
    </row>
    <row r="20" spans="1:13" ht="15.75" thickBot="1">
      <c r="A20" s="61" t="s">
        <v>25</v>
      </c>
      <c r="B20" s="27" t="s">
        <v>18</v>
      </c>
      <c r="C20" s="27" t="s">
        <v>18</v>
      </c>
      <c r="D20" s="28">
        <v>44</v>
      </c>
      <c r="E20" s="28">
        <v>1</v>
      </c>
      <c r="F20" s="27" t="s">
        <v>18</v>
      </c>
      <c r="G20" s="27" t="s">
        <v>18</v>
      </c>
      <c r="H20" s="30" t="s">
        <v>18</v>
      </c>
      <c r="I20" s="27" t="s">
        <v>18</v>
      </c>
      <c r="J20" s="27" t="s">
        <v>18</v>
      </c>
      <c r="K20" s="27" t="s">
        <v>18</v>
      </c>
      <c r="L20" s="31" t="s">
        <v>18</v>
      </c>
      <c r="M20" s="38" t="s">
        <v>18</v>
      </c>
    </row>
    <row r="21" spans="1:13" ht="15">
      <c r="A21" s="60" t="s">
        <v>69</v>
      </c>
      <c r="B21" s="21" t="s">
        <v>18</v>
      </c>
      <c r="C21" s="21" t="s">
        <v>18</v>
      </c>
      <c r="D21" s="22">
        <v>55</v>
      </c>
      <c r="E21" s="23">
        <v>1</v>
      </c>
      <c r="F21" s="21" t="s">
        <v>18</v>
      </c>
      <c r="G21" s="21" t="s">
        <v>18</v>
      </c>
      <c r="H21" s="24" t="s">
        <v>18</v>
      </c>
      <c r="I21" s="21" t="s">
        <v>18</v>
      </c>
      <c r="J21" s="21" t="s">
        <v>18</v>
      </c>
      <c r="K21" s="21" t="s">
        <v>18</v>
      </c>
      <c r="L21" s="25" t="s">
        <v>18</v>
      </c>
      <c r="M21" s="37" t="s">
        <v>18</v>
      </c>
    </row>
    <row r="22" spans="1:13" ht="15">
      <c r="A22" s="61" t="s">
        <v>68</v>
      </c>
      <c r="B22" s="21" t="s">
        <v>18</v>
      </c>
      <c r="C22" s="21" t="s">
        <v>18</v>
      </c>
      <c r="D22" s="22">
        <v>12</v>
      </c>
      <c r="E22" s="22">
        <v>1</v>
      </c>
      <c r="F22" s="21">
        <v>0</v>
      </c>
      <c r="G22" s="21">
        <v>0</v>
      </c>
      <c r="H22" s="24">
        <v>0</v>
      </c>
      <c r="I22" s="21">
        <v>0</v>
      </c>
      <c r="J22" s="21">
        <v>0</v>
      </c>
      <c r="K22" s="21">
        <v>0</v>
      </c>
      <c r="L22" s="21">
        <v>0</v>
      </c>
      <c r="M22" s="39">
        <v>0</v>
      </c>
    </row>
    <row r="23" spans="1:13" ht="15">
      <c r="A23" s="61" t="s">
        <v>26</v>
      </c>
      <c r="B23" s="21" t="s">
        <v>18</v>
      </c>
      <c r="C23" s="21" t="s">
        <v>18</v>
      </c>
      <c r="D23" s="28">
        <v>29</v>
      </c>
      <c r="E23" s="28">
        <v>1</v>
      </c>
      <c r="F23" s="27" t="s">
        <v>18</v>
      </c>
      <c r="G23" s="27" t="s">
        <v>18</v>
      </c>
      <c r="H23" s="30" t="s">
        <v>18</v>
      </c>
      <c r="I23" s="27" t="s">
        <v>18</v>
      </c>
      <c r="J23" s="27" t="s">
        <v>18</v>
      </c>
      <c r="K23" s="27" t="s">
        <v>18</v>
      </c>
      <c r="L23" s="31" t="s">
        <v>18</v>
      </c>
      <c r="M23" s="32" t="s">
        <v>18</v>
      </c>
    </row>
    <row r="24" spans="1:13" ht="15">
      <c r="A24" s="61" t="s">
        <v>33</v>
      </c>
      <c r="B24" s="21" t="s">
        <v>18</v>
      </c>
      <c r="C24" s="21" t="s">
        <v>18</v>
      </c>
      <c r="D24" s="22">
        <v>17</v>
      </c>
      <c r="E24" s="22">
        <v>1</v>
      </c>
      <c r="F24" s="21">
        <v>0</v>
      </c>
      <c r="G24" s="21">
        <v>0</v>
      </c>
      <c r="H24" s="24">
        <v>0</v>
      </c>
      <c r="I24" s="21">
        <v>0</v>
      </c>
      <c r="J24" s="21">
        <v>0</v>
      </c>
      <c r="K24" s="21">
        <v>0</v>
      </c>
      <c r="L24" s="21">
        <v>0</v>
      </c>
      <c r="M24" s="39">
        <v>0</v>
      </c>
    </row>
    <row r="25" spans="1:13" ht="15.75" thickBot="1">
      <c r="A25" s="61" t="s">
        <v>67</v>
      </c>
      <c r="B25" s="21" t="s">
        <v>18</v>
      </c>
      <c r="C25" s="21" t="s">
        <v>18</v>
      </c>
      <c r="D25" s="28">
        <v>12</v>
      </c>
      <c r="E25" s="28">
        <v>1</v>
      </c>
      <c r="F25" s="27">
        <v>0</v>
      </c>
      <c r="G25" s="27">
        <v>0</v>
      </c>
      <c r="H25" s="30">
        <v>0</v>
      </c>
      <c r="I25" s="27">
        <v>0</v>
      </c>
      <c r="J25" s="27">
        <v>0</v>
      </c>
      <c r="K25" s="27">
        <v>0</v>
      </c>
      <c r="L25" s="27">
        <v>0</v>
      </c>
      <c r="M25" s="104">
        <v>0</v>
      </c>
    </row>
    <row r="26" spans="1:13" s="36" customFormat="1" ht="15.75" thickBot="1">
      <c r="A26" s="40" t="s">
        <v>20</v>
      </c>
      <c r="B26" s="105">
        <f>SUM(B19:B23)</f>
        <v>0</v>
      </c>
      <c r="C26" s="106">
        <f>SUM(C19:C23)</f>
        <v>0</v>
      </c>
      <c r="D26" s="106">
        <f>SUM(D19:D25)</f>
        <v>271</v>
      </c>
      <c r="E26" s="106">
        <f>SUM(E19:E25)</f>
        <v>7</v>
      </c>
      <c r="F26" s="106">
        <f aca="true" t="shared" si="3" ref="F26:M26">SUM(F19:F23)</f>
        <v>0</v>
      </c>
      <c r="G26" s="106">
        <f t="shared" si="3"/>
        <v>0</v>
      </c>
      <c r="H26" s="107">
        <f t="shared" si="3"/>
        <v>0</v>
      </c>
      <c r="I26" s="106">
        <f t="shared" si="3"/>
        <v>0</v>
      </c>
      <c r="J26" s="107">
        <f t="shared" si="3"/>
        <v>0</v>
      </c>
      <c r="K26" s="106">
        <f t="shared" si="3"/>
        <v>0</v>
      </c>
      <c r="L26" s="108">
        <f t="shared" si="3"/>
        <v>0</v>
      </c>
      <c r="M26" s="109">
        <f t="shared" si="3"/>
        <v>0</v>
      </c>
    </row>
    <row r="27" spans="1:14" ht="15.75" thickBot="1">
      <c r="A27" s="46" t="s">
        <v>11</v>
      </c>
      <c r="B27" s="47">
        <f aca="true" t="shared" si="4" ref="B27:M27">B13+B17+B26</f>
        <v>10355</v>
      </c>
      <c r="C27" s="47">
        <f t="shared" si="4"/>
        <v>71</v>
      </c>
      <c r="D27" s="47">
        <f t="shared" si="4"/>
        <v>1283</v>
      </c>
      <c r="E27" s="47">
        <f t="shared" si="4"/>
        <v>41</v>
      </c>
      <c r="F27" s="47">
        <f t="shared" si="4"/>
        <v>984</v>
      </c>
      <c r="G27" s="47">
        <f t="shared" si="4"/>
        <v>115</v>
      </c>
      <c r="H27" s="47">
        <f t="shared" si="4"/>
        <v>85</v>
      </c>
      <c r="I27" s="47">
        <f t="shared" si="4"/>
        <v>241</v>
      </c>
      <c r="J27" s="47">
        <f t="shared" si="4"/>
        <v>500</v>
      </c>
      <c r="K27" s="47">
        <f t="shared" si="4"/>
        <v>269</v>
      </c>
      <c r="L27" s="47">
        <f t="shared" si="4"/>
        <v>14</v>
      </c>
      <c r="M27" s="47">
        <f t="shared" si="4"/>
        <v>1109</v>
      </c>
      <c r="N27" s="103"/>
    </row>
    <row r="28" spans="1:5" ht="15.75" thickBot="1">
      <c r="A28" s="57" t="s">
        <v>27</v>
      </c>
      <c r="B28" s="48">
        <v>34</v>
      </c>
      <c r="C28" s="49" t="s">
        <v>28</v>
      </c>
      <c r="D28" s="50"/>
      <c r="E28" s="50"/>
    </row>
    <row r="29" spans="1:5" ht="14.25" customHeight="1" thickBot="1">
      <c r="A29" s="57" t="s">
        <v>79</v>
      </c>
      <c r="B29" s="48">
        <v>5</v>
      </c>
      <c r="C29" s="110"/>
      <c r="D29" s="50"/>
      <c r="E29" s="50"/>
    </row>
    <row r="30" spans="1:13" ht="13.5" customHeight="1" thickBot="1">
      <c r="A30" s="57" t="s">
        <v>29</v>
      </c>
      <c r="B30" s="48">
        <v>66</v>
      </c>
      <c r="C30" s="171"/>
      <c r="D30" s="172"/>
      <c r="E30" s="173"/>
      <c r="F30" s="174" t="s">
        <v>37</v>
      </c>
      <c r="G30" s="175"/>
      <c r="H30" s="175"/>
      <c r="I30" s="175"/>
      <c r="J30" s="176"/>
      <c r="K30" s="177" t="s">
        <v>61</v>
      </c>
      <c r="L30" s="178"/>
      <c r="M30" s="179"/>
    </row>
    <row r="31" spans="1:13" ht="15.75" customHeight="1" thickBot="1">
      <c r="A31" s="57" t="s">
        <v>30</v>
      </c>
      <c r="B31" s="48">
        <v>878</v>
      </c>
      <c r="C31" s="96"/>
      <c r="D31" s="94"/>
      <c r="E31" s="95"/>
      <c r="F31" s="161" t="s">
        <v>44</v>
      </c>
      <c r="G31" s="162"/>
      <c r="H31" s="162"/>
      <c r="I31" s="163"/>
      <c r="J31" s="62">
        <v>8</v>
      </c>
      <c r="K31" s="89" t="s">
        <v>51</v>
      </c>
      <c r="L31" s="156" t="s">
        <v>52</v>
      </c>
      <c r="M31" s="164"/>
    </row>
    <row r="32" spans="1:13" ht="15.75" thickBot="1">
      <c r="A32" s="58" t="s">
        <v>31</v>
      </c>
      <c r="B32" s="54">
        <v>4</v>
      </c>
      <c r="F32" s="158" t="s">
        <v>48</v>
      </c>
      <c r="G32" s="159"/>
      <c r="H32" s="159"/>
      <c r="I32" s="160"/>
      <c r="J32" s="63">
        <v>365</v>
      </c>
      <c r="K32" s="90"/>
      <c r="L32" s="147" t="s">
        <v>53</v>
      </c>
      <c r="M32" s="148"/>
    </row>
    <row r="33" spans="1:13" ht="15.75" thickBot="1">
      <c r="A33" s="59" t="s">
        <v>32</v>
      </c>
      <c r="B33" s="102">
        <v>227</v>
      </c>
      <c r="C33" s="100">
        <f>B31+B32+B33</f>
        <v>1109</v>
      </c>
      <c r="F33" s="158" t="s">
        <v>38</v>
      </c>
      <c r="G33" s="159"/>
      <c r="H33" s="159"/>
      <c r="I33" s="160"/>
      <c r="J33" s="63">
        <f>9+8</f>
        <v>17</v>
      </c>
      <c r="K33" s="89" t="s">
        <v>54</v>
      </c>
      <c r="L33" s="156" t="s">
        <v>55</v>
      </c>
      <c r="M33" s="157"/>
    </row>
    <row r="34" spans="1:13" ht="15" thickBot="1">
      <c r="A34" s="53" t="s">
        <v>47</v>
      </c>
      <c r="F34" s="158" t="s">
        <v>39</v>
      </c>
      <c r="G34" s="159"/>
      <c r="H34" s="159"/>
      <c r="I34" s="160"/>
      <c r="J34" s="63">
        <v>75</v>
      </c>
      <c r="K34" s="90"/>
      <c r="L34" s="147" t="s">
        <v>52</v>
      </c>
      <c r="M34" s="148"/>
    </row>
    <row r="35" spans="1:13" ht="15" thickBot="1">
      <c r="A35" s="53" t="s">
        <v>75</v>
      </c>
      <c r="F35" s="149" t="s">
        <v>41</v>
      </c>
      <c r="G35" s="150"/>
      <c r="H35" s="150"/>
      <c r="I35" s="151"/>
      <c r="J35" s="64">
        <v>10</v>
      </c>
      <c r="K35" s="91" t="s">
        <v>56</v>
      </c>
      <c r="L35" s="152" t="s">
        <v>57</v>
      </c>
      <c r="M35" s="153"/>
    </row>
    <row r="36" spans="1:13" ht="15.75" thickBot="1">
      <c r="A36" s="53" t="s">
        <v>49</v>
      </c>
      <c r="F36" s="154" t="s">
        <v>40</v>
      </c>
      <c r="G36" s="155"/>
      <c r="H36" s="155"/>
      <c r="I36" s="155"/>
      <c r="J36" s="88">
        <f>SUM(J31:J35)</f>
        <v>475</v>
      </c>
      <c r="K36" s="89" t="s">
        <v>58</v>
      </c>
      <c r="L36" s="156" t="s">
        <v>59</v>
      </c>
      <c r="M36" s="157"/>
    </row>
    <row r="37" spans="1:13" ht="15" thickBot="1">
      <c r="A37" s="53" t="s">
        <v>50</v>
      </c>
      <c r="K37" s="92"/>
      <c r="L37" s="147" t="s">
        <v>60</v>
      </c>
      <c r="M37" s="148"/>
    </row>
  </sheetData>
  <mergeCells count="26">
    <mergeCell ref="A1:M1"/>
    <mergeCell ref="A2:M2"/>
    <mergeCell ref="A3:M3"/>
    <mergeCell ref="A4:A5"/>
    <mergeCell ref="B4:C4"/>
    <mergeCell ref="D4:E4"/>
    <mergeCell ref="F4:G4"/>
    <mergeCell ref="H4:M4"/>
    <mergeCell ref="A14:M14"/>
    <mergeCell ref="A18:M18"/>
    <mergeCell ref="C30:E30"/>
    <mergeCell ref="F30:J30"/>
    <mergeCell ref="K30:M30"/>
    <mergeCell ref="F31:I31"/>
    <mergeCell ref="L31:M31"/>
    <mergeCell ref="F32:I32"/>
    <mergeCell ref="L32:M32"/>
    <mergeCell ref="F33:I33"/>
    <mergeCell ref="L33:M33"/>
    <mergeCell ref="F34:I34"/>
    <mergeCell ref="L34:M34"/>
    <mergeCell ref="L37:M37"/>
    <mergeCell ref="F35:I35"/>
    <mergeCell ref="L35:M35"/>
    <mergeCell ref="F36:I36"/>
    <mergeCell ref="L36:M36"/>
  </mergeCells>
  <printOptions/>
  <pageMargins left="0.23" right="0.17" top="0.28" bottom="0.24" header="0.17" footer="0.17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7"/>
  <sheetViews>
    <sheetView workbookViewId="0" topLeftCell="A1">
      <selection activeCell="F6" sqref="F6"/>
    </sheetView>
  </sheetViews>
  <sheetFormatPr defaultColWidth="9.140625" defaultRowHeight="12.75"/>
  <cols>
    <col min="1" max="1" width="47.57421875" style="53" customWidth="1"/>
    <col min="2" max="2" width="9.00390625" style="51" customWidth="1"/>
    <col min="3" max="3" width="9.28125" style="51" customWidth="1"/>
    <col min="4" max="4" width="9.140625" style="51" customWidth="1"/>
    <col min="5" max="5" width="9.57421875" style="51" customWidth="1"/>
    <col min="6" max="6" width="10.421875" style="51" customWidth="1"/>
    <col min="7" max="7" width="8.140625" style="51" customWidth="1"/>
    <col min="8" max="9" width="8.00390625" style="51" customWidth="1"/>
    <col min="10" max="10" width="7.8515625" style="51" customWidth="1"/>
    <col min="11" max="11" width="9.28125" style="51" customWidth="1"/>
    <col min="12" max="12" width="9.140625" style="51" customWidth="1"/>
    <col min="13" max="13" width="9.421875" style="52" customWidth="1"/>
    <col min="14" max="16384" width="9.140625" style="1" customWidth="1"/>
  </cols>
  <sheetData>
    <row r="1" spans="1:13" ht="15">
      <c r="A1" s="180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</row>
    <row r="2" spans="1:13" ht="15.75" thickBot="1">
      <c r="A2" s="180" t="s">
        <v>1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</row>
    <row r="3" spans="1:13" ht="15.75" thickBot="1">
      <c r="A3" s="181" t="s">
        <v>74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3"/>
    </row>
    <row r="4" spans="1:13" s="56" customFormat="1" ht="35.25" customHeight="1" thickBot="1">
      <c r="A4" s="184" t="s">
        <v>2</v>
      </c>
      <c r="B4" s="186" t="s">
        <v>72</v>
      </c>
      <c r="C4" s="187"/>
      <c r="D4" s="188" t="s">
        <v>46</v>
      </c>
      <c r="E4" s="189"/>
      <c r="F4" s="190" t="s">
        <v>4</v>
      </c>
      <c r="G4" s="191"/>
      <c r="H4" s="192" t="s">
        <v>43</v>
      </c>
      <c r="I4" s="193"/>
      <c r="J4" s="193"/>
      <c r="K4" s="193"/>
      <c r="L4" s="193"/>
      <c r="M4" s="194"/>
    </row>
    <row r="5" spans="1:13" s="55" customFormat="1" ht="39" thickBot="1">
      <c r="A5" s="185"/>
      <c r="B5" s="67" t="s">
        <v>5</v>
      </c>
      <c r="C5" s="68" t="s">
        <v>6</v>
      </c>
      <c r="D5" s="67" t="s">
        <v>5</v>
      </c>
      <c r="E5" s="68" t="s">
        <v>7</v>
      </c>
      <c r="F5" s="69" t="s">
        <v>8</v>
      </c>
      <c r="G5" s="98" t="s">
        <v>63</v>
      </c>
      <c r="H5" s="70" t="s">
        <v>34</v>
      </c>
      <c r="I5" s="67" t="s">
        <v>35</v>
      </c>
      <c r="J5" s="71" t="s">
        <v>36</v>
      </c>
      <c r="K5" s="67" t="s">
        <v>9</v>
      </c>
      <c r="L5" s="71" t="s">
        <v>10</v>
      </c>
      <c r="M5" s="72" t="s">
        <v>11</v>
      </c>
    </row>
    <row r="6" spans="1:14" s="2" customFormat="1" ht="17.25">
      <c r="A6" s="78" t="s">
        <v>76</v>
      </c>
      <c r="B6" s="79">
        <v>3197</v>
      </c>
      <c r="C6" s="79">
        <v>19</v>
      </c>
      <c r="D6" s="80">
        <v>588</v>
      </c>
      <c r="E6" s="80">
        <v>21</v>
      </c>
      <c r="F6" s="79">
        <v>178</v>
      </c>
      <c r="G6" s="97">
        <v>0</v>
      </c>
      <c r="H6" s="81">
        <v>35</v>
      </c>
      <c r="I6" s="79">
        <v>122</v>
      </c>
      <c r="J6" s="79">
        <v>247</v>
      </c>
      <c r="K6" s="79">
        <v>103</v>
      </c>
      <c r="L6" s="79">
        <v>6</v>
      </c>
      <c r="M6" s="82">
        <f aca="true" t="shared" si="0" ref="M6:M11">SUM(H6:L6)</f>
        <v>513</v>
      </c>
      <c r="N6" s="93"/>
    </row>
    <row r="7" spans="1:14" s="2" customFormat="1" ht="15">
      <c r="A7" s="4" t="s">
        <v>13</v>
      </c>
      <c r="B7" s="5">
        <v>1980</v>
      </c>
      <c r="C7" s="5">
        <v>13</v>
      </c>
      <c r="D7" s="6">
        <v>87</v>
      </c>
      <c r="E7" s="6">
        <v>4</v>
      </c>
      <c r="F7" s="5">
        <v>90</v>
      </c>
      <c r="G7" s="5">
        <v>1</v>
      </c>
      <c r="H7" s="7">
        <v>26</v>
      </c>
      <c r="I7" s="5">
        <v>56</v>
      </c>
      <c r="J7" s="5">
        <v>73</v>
      </c>
      <c r="K7" s="5">
        <v>19</v>
      </c>
      <c r="L7" s="5">
        <v>1</v>
      </c>
      <c r="M7" s="83">
        <f t="shared" si="0"/>
        <v>175</v>
      </c>
      <c r="N7" s="93"/>
    </row>
    <row r="8" spans="1:14" ht="17.25">
      <c r="A8" s="8" t="s">
        <v>77</v>
      </c>
      <c r="B8" s="5">
        <v>1396</v>
      </c>
      <c r="C8" s="5">
        <v>9</v>
      </c>
      <c r="D8" s="6">
        <v>124</v>
      </c>
      <c r="E8" s="6">
        <v>3</v>
      </c>
      <c r="F8" s="5">
        <v>47</v>
      </c>
      <c r="G8" s="5">
        <v>0</v>
      </c>
      <c r="H8" s="7">
        <v>7</v>
      </c>
      <c r="I8" s="5">
        <v>27</v>
      </c>
      <c r="J8" s="5">
        <v>45</v>
      </c>
      <c r="K8" s="5">
        <v>12</v>
      </c>
      <c r="L8" s="5">
        <v>0</v>
      </c>
      <c r="M8" s="83">
        <f t="shared" si="0"/>
        <v>91</v>
      </c>
      <c r="N8" s="51"/>
    </row>
    <row r="9" spans="1:14" s="2" customFormat="1" ht="15">
      <c r="A9" s="9" t="s">
        <v>15</v>
      </c>
      <c r="B9" s="5">
        <v>1806</v>
      </c>
      <c r="C9" s="5">
        <v>14</v>
      </c>
      <c r="D9" s="6">
        <v>106</v>
      </c>
      <c r="E9" s="6">
        <v>3</v>
      </c>
      <c r="F9" s="5">
        <v>108</v>
      </c>
      <c r="G9" s="5">
        <v>0</v>
      </c>
      <c r="H9" s="7">
        <v>10</v>
      </c>
      <c r="I9" s="5">
        <v>22</v>
      </c>
      <c r="J9" s="5">
        <v>59</v>
      </c>
      <c r="K9" s="5">
        <v>67</v>
      </c>
      <c r="L9" s="5">
        <v>3</v>
      </c>
      <c r="M9" s="83">
        <f t="shared" si="0"/>
        <v>161</v>
      </c>
      <c r="N9" s="93"/>
    </row>
    <row r="10" spans="1:14" s="2" customFormat="1" ht="15">
      <c r="A10" s="9" t="s">
        <v>16</v>
      </c>
      <c r="B10" s="5">
        <v>1547</v>
      </c>
      <c r="C10" s="5">
        <v>11</v>
      </c>
      <c r="D10" s="6">
        <v>107</v>
      </c>
      <c r="E10" s="6">
        <v>3</v>
      </c>
      <c r="F10" s="5">
        <v>85</v>
      </c>
      <c r="G10" s="5">
        <v>1</v>
      </c>
      <c r="H10" s="7">
        <v>10</v>
      </c>
      <c r="I10" s="5">
        <v>16</v>
      </c>
      <c r="J10" s="5">
        <v>79</v>
      </c>
      <c r="K10" s="5">
        <v>65</v>
      </c>
      <c r="L10" s="5">
        <v>3</v>
      </c>
      <c r="M10" s="83">
        <f t="shared" si="0"/>
        <v>173</v>
      </c>
      <c r="N10" s="93"/>
    </row>
    <row r="11" spans="1:13" s="2" customFormat="1" ht="15">
      <c r="A11" s="9" t="s">
        <v>17</v>
      </c>
      <c r="B11" s="5" t="s">
        <v>18</v>
      </c>
      <c r="C11" s="5" t="s">
        <v>18</v>
      </c>
      <c r="D11" s="6" t="s">
        <v>18</v>
      </c>
      <c r="E11" s="6" t="s">
        <v>18</v>
      </c>
      <c r="F11" s="5">
        <v>104</v>
      </c>
      <c r="G11" s="5">
        <v>11</v>
      </c>
      <c r="H11" s="10" t="s">
        <v>18</v>
      </c>
      <c r="I11" s="5" t="s">
        <v>18</v>
      </c>
      <c r="J11" s="5" t="s">
        <v>19</v>
      </c>
      <c r="K11" s="5" t="s">
        <v>18</v>
      </c>
      <c r="L11" s="5" t="s">
        <v>18</v>
      </c>
      <c r="M11" s="83">
        <f t="shared" si="0"/>
        <v>0</v>
      </c>
    </row>
    <row r="12" spans="1:14" s="2" customFormat="1" ht="27.75" customHeight="1" thickBot="1">
      <c r="A12" s="84" t="s">
        <v>45</v>
      </c>
      <c r="B12" s="85" t="s">
        <v>18</v>
      </c>
      <c r="C12" s="85" t="s">
        <v>18</v>
      </c>
      <c r="D12" s="86"/>
      <c r="E12" s="87"/>
      <c r="F12" s="87">
        <v>374</v>
      </c>
      <c r="G12" s="87">
        <v>102</v>
      </c>
      <c r="H12" s="85">
        <v>0</v>
      </c>
      <c r="I12" s="85"/>
      <c r="J12" s="85" t="s">
        <v>18</v>
      </c>
      <c r="K12" s="85" t="s">
        <v>18</v>
      </c>
      <c r="L12" s="85" t="s">
        <v>18</v>
      </c>
      <c r="M12" s="99">
        <v>0</v>
      </c>
      <c r="N12" s="11"/>
    </row>
    <row r="13" spans="1:15" s="13" customFormat="1" ht="22.5" customHeight="1" thickBot="1">
      <c r="A13" s="73" t="s">
        <v>20</v>
      </c>
      <c r="B13" s="74">
        <f aca="true" t="shared" si="1" ref="B13:M13">SUM(B6:B12)</f>
        <v>9926</v>
      </c>
      <c r="C13" s="74">
        <f t="shared" si="1"/>
        <v>66</v>
      </c>
      <c r="D13" s="75">
        <f t="shared" si="1"/>
        <v>1012</v>
      </c>
      <c r="E13" s="76">
        <f t="shared" si="1"/>
        <v>34</v>
      </c>
      <c r="F13" s="74">
        <f t="shared" si="1"/>
        <v>986</v>
      </c>
      <c r="G13" s="74">
        <f t="shared" si="1"/>
        <v>115</v>
      </c>
      <c r="H13" s="74">
        <f t="shared" si="1"/>
        <v>88</v>
      </c>
      <c r="I13" s="74">
        <f t="shared" si="1"/>
        <v>243</v>
      </c>
      <c r="J13" s="77">
        <f t="shared" si="1"/>
        <v>503</v>
      </c>
      <c r="K13" s="74">
        <f t="shared" si="1"/>
        <v>266</v>
      </c>
      <c r="L13" s="74">
        <f t="shared" si="1"/>
        <v>13</v>
      </c>
      <c r="M13" s="3">
        <f t="shared" si="1"/>
        <v>1113</v>
      </c>
      <c r="O13" s="101"/>
    </row>
    <row r="14" spans="1:13" s="2" customFormat="1" ht="15.75" thickBot="1">
      <c r="A14" s="165" t="s">
        <v>21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7"/>
    </row>
    <row r="15" spans="1:13" ht="15">
      <c r="A15" s="14" t="s">
        <v>22</v>
      </c>
      <c r="B15" s="15">
        <v>75</v>
      </c>
      <c r="C15" s="15">
        <v>1</v>
      </c>
      <c r="D15" s="16" t="s">
        <v>18</v>
      </c>
      <c r="E15" s="17" t="s">
        <v>18</v>
      </c>
      <c r="F15" s="15" t="s">
        <v>18</v>
      </c>
      <c r="G15" s="15" t="s">
        <v>18</v>
      </c>
      <c r="H15" s="18" t="s">
        <v>18</v>
      </c>
      <c r="I15" s="15" t="s">
        <v>18</v>
      </c>
      <c r="J15" s="15" t="s">
        <v>18</v>
      </c>
      <c r="K15" s="15" t="s">
        <v>18</v>
      </c>
      <c r="L15" s="19" t="s">
        <v>18</v>
      </c>
      <c r="M15" s="20" t="s">
        <v>18</v>
      </c>
    </row>
    <row r="16" spans="1:13" ht="26.25" thickBot="1">
      <c r="A16" s="66" t="s">
        <v>78</v>
      </c>
      <c r="B16" s="27">
        <v>343</v>
      </c>
      <c r="C16" s="27">
        <v>4</v>
      </c>
      <c r="D16" s="28" t="s">
        <v>18</v>
      </c>
      <c r="E16" s="29" t="s">
        <v>18</v>
      </c>
      <c r="F16" s="27" t="s">
        <v>18</v>
      </c>
      <c r="G16" s="27" t="s">
        <v>18</v>
      </c>
      <c r="H16" s="30" t="s">
        <v>18</v>
      </c>
      <c r="I16" s="27" t="s">
        <v>18</v>
      </c>
      <c r="J16" s="27" t="s">
        <v>18</v>
      </c>
      <c r="K16" s="27" t="s">
        <v>18</v>
      </c>
      <c r="L16" s="31" t="s">
        <v>18</v>
      </c>
      <c r="M16" s="32" t="s">
        <v>18</v>
      </c>
    </row>
    <row r="17" spans="1:13" s="36" customFormat="1" ht="15.75" thickBot="1">
      <c r="A17" s="12" t="s">
        <v>20</v>
      </c>
      <c r="B17" s="33">
        <f aca="true" t="shared" si="2" ref="B17:M17">SUM(B15:B16)</f>
        <v>418</v>
      </c>
      <c r="C17" s="34">
        <f t="shared" si="2"/>
        <v>5</v>
      </c>
      <c r="D17" s="33">
        <f t="shared" si="2"/>
        <v>0</v>
      </c>
      <c r="E17" s="34">
        <f t="shared" si="2"/>
        <v>0</v>
      </c>
      <c r="F17" s="33">
        <f t="shared" si="2"/>
        <v>0</v>
      </c>
      <c r="G17" s="34">
        <f t="shared" si="2"/>
        <v>0</v>
      </c>
      <c r="H17" s="33">
        <f t="shared" si="2"/>
        <v>0</v>
      </c>
      <c r="I17" s="34">
        <f t="shared" si="2"/>
        <v>0</v>
      </c>
      <c r="J17" s="33">
        <f t="shared" si="2"/>
        <v>0</v>
      </c>
      <c r="K17" s="34">
        <f t="shared" si="2"/>
        <v>0</v>
      </c>
      <c r="L17" s="33">
        <f t="shared" si="2"/>
        <v>0</v>
      </c>
      <c r="M17" s="35">
        <f t="shared" si="2"/>
        <v>0</v>
      </c>
    </row>
    <row r="18" spans="1:13" s="2" customFormat="1" ht="15.75" thickBot="1">
      <c r="A18" s="196" t="s">
        <v>23</v>
      </c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95"/>
    </row>
    <row r="19" spans="1:13" ht="15">
      <c r="A19" s="60" t="s">
        <v>24</v>
      </c>
      <c r="B19" s="21" t="s">
        <v>18</v>
      </c>
      <c r="C19" s="21" t="s">
        <v>18</v>
      </c>
      <c r="D19" s="22">
        <v>102</v>
      </c>
      <c r="E19" s="23">
        <v>1</v>
      </c>
      <c r="F19" s="21" t="s">
        <v>18</v>
      </c>
      <c r="G19" s="21" t="s">
        <v>18</v>
      </c>
      <c r="H19" s="24" t="s">
        <v>18</v>
      </c>
      <c r="I19" s="21" t="s">
        <v>18</v>
      </c>
      <c r="J19" s="21" t="s">
        <v>18</v>
      </c>
      <c r="K19" s="21" t="s">
        <v>18</v>
      </c>
      <c r="L19" s="25" t="s">
        <v>18</v>
      </c>
      <c r="M19" s="26" t="s">
        <v>18</v>
      </c>
    </row>
    <row r="20" spans="1:13" ht="15.75" thickBot="1">
      <c r="A20" s="61" t="s">
        <v>25</v>
      </c>
      <c r="B20" s="27" t="s">
        <v>18</v>
      </c>
      <c r="C20" s="27" t="s">
        <v>18</v>
      </c>
      <c r="D20" s="28">
        <v>44</v>
      </c>
      <c r="E20" s="28">
        <v>1</v>
      </c>
      <c r="F20" s="27" t="s">
        <v>18</v>
      </c>
      <c r="G20" s="27" t="s">
        <v>18</v>
      </c>
      <c r="H20" s="30" t="s">
        <v>18</v>
      </c>
      <c r="I20" s="27" t="s">
        <v>18</v>
      </c>
      <c r="J20" s="27" t="s">
        <v>18</v>
      </c>
      <c r="K20" s="27" t="s">
        <v>18</v>
      </c>
      <c r="L20" s="31" t="s">
        <v>18</v>
      </c>
      <c r="M20" s="38" t="s">
        <v>18</v>
      </c>
    </row>
    <row r="21" spans="1:13" ht="15">
      <c r="A21" s="60" t="s">
        <v>69</v>
      </c>
      <c r="B21" s="21" t="s">
        <v>18</v>
      </c>
      <c r="C21" s="21" t="s">
        <v>18</v>
      </c>
      <c r="D21" s="22">
        <v>55</v>
      </c>
      <c r="E21" s="23">
        <v>1</v>
      </c>
      <c r="F21" s="21" t="s">
        <v>18</v>
      </c>
      <c r="G21" s="21" t="s">
        <v>18</v>
      </c>
      <c r="H21" s="24" t="s">
        <v>18</v>
      </c>
      <c r="I21" s="21" t="s">
        <v>18</v>
      </c>
      <c r="J21" s="21" t="s">
        <v>18</v>
      </c>
      <c r="K21" s="21" t="s">
        <v>18</v>
      </c>
      <c r="L21" s="25" t="s">
        <v>18</v>
      </c>
      <c r="M21" s="37" t="s">
        <v>18</v>
      </c>
    </row>
    <row r="22" spans="1:13" ht="15">
      <c r="A22" s="61" t="s">
        <v>68</v>
      </c>
      <c r="B22" s="21" t="s">
        <v>18</v>
      </c>
      <c r="C22" s="21" t="s">
        <v>18</v>
      </c>
      <c r="D22" s="22">
        <v>12</v>
      </c>
      <c r="E22" s="22">
        <v>1</v>
      </c>
      <c r="F22" s="21">
        <v>0</v>
      </c>
      <c r="G22" s="21">
        <v>0</v>
      </c>
      <c r="H22" s="24">
        <v>0</v>
      </c>
      <c r="I22" s="21">
        <v>0</v>
      </c>
      <c r="J22" s="21">
        <v>0</v>
      </c>
      <c r="K22" s="21">
        <v>0</v>
      </c>
      <c r="L22" s="21">
        <v>0</v>
      </c>
      <c r="M22" s="39">
        <v>0</v>
      </c>
    </row>
    <row r="23" spans="1:13" ht="15">
      <c r="A23" s="61" t="s">
        <v>26</v>
      </c>
      <c r="B23" s="21" t="s">
        <v>18</v>
      </c>
      <c r="C23" s="21" t="s">
        <v>18</v>
      </c>
      <c r="D23" s="28">
        <v>29</v>
      </c>
      <c r="E23" s="28">
        <v>1</v>
      </c>
      <c r="F23" s="27" t="s">
        <v>18</v>
      </c>
      <c r="G23" s="27" t="s">
        <v>18</v>
      </c>
      <c r="H23" s="30" t="s">
        <v>18</v>
      </c>
      <c r="I23" s="27" t="s">
        <v>18</v>
      </c>
      <c r="J23" s="27" t="s">
        <v>18</v>
      </c>
      <c r="K23" s="27" t="s">
        <v>18</v>
      </c>
      <c r="L23" s="31" t="s">
        <v>18</v>
      </c>
      <c r="M23" s="32" t="s">
        <v>18</v>
      </c>
    </row>
    <row r="24" spans="1:13" ht="15">
      <c r="A24" s="61" t="s">
        <v>33</v>
      </c>
      <c r="B24" s="21" t="s">
        <v>18</v>
      </c>
      <c r="C24" s="21" t="s">
        <v>18</v>
      </c>
      <c r="D24" s="22">
        <v>17</v>
      </c>
      <c r="E24" s="22">
        <v>1</v>
      </c>
      <c r="F24" s="21">
        <v>0</v>
      </c>
      <c r="G24" s="21">
        <v>0</v>
      </c>
      <c r="H24" s="24">
        <v>0</v>
      </c>
      <c r="I24" s="21">
        <v>0</v>
      </c>
      <c r="J24" s="21">
        <v>0</v>
      </c>
      <c r="K24" s="21">
        <v>0</v>
      </c>
      <c r="L24" s="21">
        <v>0</v>
      </c>
      <c r="M24" s="39">
        <v>0</v>
      </c>
    </row>
    <row r="25" spans="1:13" ht="15.75" thickBot="1">
      <c r="A25" s="61" t="s">
        <v>67</v>
      </c>
      <c r="B25" s="21" t="s">
        <v>18</v>
      </c>
      <c r="C25" s="21" t="s">
        <v>18</v>
      </c>
      <c r="D25" s="28">
        <v>12</v>
      </c>
      <c r="E25" s="28">
        <v>1</v>
      </c>
      <c r="F25" s="27">
        <v>0</v>
      </c>
      <c r="G25" s="27">
        <v>0</v>
      </c>
      <c r="H25" s="30">
        <v>0</v>
      </c>
      <c r="I25" s="27">
        <v>0</v>
      </c>
      <c r="J25" s="27">
        <v>0</v>
      </c>
      <c r="K25" s="27">
        <v>0</v>
      </c>
      <c r="L25" s="27">
        <v>0</v>
      </c>
      <c r="M25" s="104">
        <v>0</v>
      </c>
    </row>
    <row r="26" spans="1:13" s="36" customFormat="1" ht="15.75" thickBot="1">
      <c r="A26" s="40" t="s">
        <v>20</v>
      </c>
      <c r="B26" s="105">
        <f>SUM(B19:B23)</f>
        <v>0</v>
      </c>
      <c r="C26" s="106">
        <f>SUM(C19:C23)</f>
        <v>0</v>
      </c>
      <c r="D26" s="106">
        <f>SUM(D19:D25)</f>
        <v>271</v>
      </c>
      <c r="E26" s="106">
        <f>SUM(E19:E25)</f>
        <v>7</v>
      </c>
      <c r="F26" s="106">
        <f aca="true" t="shared" si="3" ref="F26:M26">SUM(F19:F23)</f>
        <v>0</v>
      </c>
      <c r="G26" s="106">
        <f t="shared" si="3"/>
        <v>0</v>
      </c>
      <c r="H26" s="107">
        <f t="shared" si="3"/>
        <v>0</v>
      </c>
      <c r="I26" s="106">
        <f t="shared" si="3"/>
        <v>0</v>
      </c>
      <c r="J26" s="107">
        <f t="shared" si="3"/>
        <v>0</v>
      </c>
      <c r="K26" s="106">
        <f t="shared" si="3"/>
        <v>0</v>
      </c>
      <c r="L26" s="108">
        <f t="shared" si="3"/>
        <v>0</v>
      </c>
      <c r="M26" s="109">
        <f t="shared" si="3"/>
        <v>0</v>
      </c>
    </row>
    <row r="27" spans="1:14" ht="15.75" thickBot="1">
      <c r="A27" s="46" t="s">
        <v>11</v>
      </c>
      <c r="B27" s="47">
        <f aca="true" t="shared" si="4" ref="B27:M27">B13+B17+B26</f>
        <v>10344</v>
      </c>
      <c r="C27" s="47">
        <f t="shared" si="4"/>
        <v>71</v>
      </c>
      <c r="D27" s="47">
        <f t="shared" si="4"/>
        <v>1283</v>
      </c>
      <c r="E27" s="47">
        <f t="shared" si="4"/>
        <v>41</v>
      </c>
      <c r="F27" s="47">
        <f t="shared" si="4"/>
        <v>986</v>
      </c>
      <c r="G27" s="47">
        <f t="shared" si="4"/>
        <v>115</v>
      </c>
      <c r="H27" s="47">
        <f t="shared" si="4"/>
        <v>88</v>
      </c>
      <c r="I27" s="47">
        <f t="shared" si="4"/>
        <v>243</v>
      </c>
      <c r="J27" s="47">
        <f t="shared" si="4"/>
        <v>503</v>
      </c>
      <c r="K27" s="47">
        <f t="shared" si="4"/>
        <v>266</v>
      </c>
      <c r="L27" s="47">
        <f t="shared" si="4"/>
        <v>13</v>
      </c>
      <c r="M27" s="47">
        <f t="shared" si="4"/>
        <v>1113</v>
      </c>
      <c r="N27" s="103"/>
    </row>
    <row r="28" spans="1:5" ht="15.75" thickBot="1">
      <c r="A28" s="57" t="s">
        <v>27</v>
      </c>
      <c r="B28" s="48">
        <v>34</v>
      </c>
      <c r="C28" s="49" t="s">
        <v>28</v>
      </c>
      <c r="D28" s="50"/>
      <c r="E28" s="50"/>
    </row>
    <row r="29" spans="1:5" ht="14.25" customHeight="1" thickBot="1">
      <c r="A29" s="57" t="s">
        <v>79</v>
      </c>
      <c r="B29" s="48">
        <v>5</v>
      </c>
      <c r="C29" s="49"/>
      <c r="D29" s="50"/>
      <c r="E29" s="50"/>
    </row>
    <row r="30" spans="1:13" ht="13.5" customHeight="1" thickBot="1">
      <c r="A30" s="57" t="s">
        <v>29</v>
      </c>
      <c r="B30" s="48">
        <v>66</v>
      </c>
      <c r="C30" s="171"/>
      <c r="D30" s="172"/>
      <c r="E30" s="173"/>
      <c r="F30" s="174" t="s">
        <v>37</v>
      </c>
      <c r="G30" s="175"/>
      <c r="H30" s="175"/>
      <c r="I30" s="175"/>
      <c r="J30" s="176"/>
      <c r="K30" s="177" t="s">
        <v>61</v>
      </c>
      <c r="L30" s="178"/>
      <c r="M30" s="179"/>
    </row>
    <row r="31" spans="1:13" ht="15.75" customHeight="1" thickBot="1">
      <c r="A31" s="57" t="s">
        <v>30</v>
      </c>
      <c r="B31" s="48">
        <v>880</v>
      </c>
      <c r="C31" s="96"/>
      <c r="D31" s="94"/>
      <c r="E31" s="95"/>
      <c r="F31" s="161" t="s">
        <v>44</v>
      </c>
      <c r="G31" s="162"/>
      <c r="H31" s="162"/>
      <c r="I31" s="163"/>
      <c r="J31" s="62">
        <v>8</v>
      </c>
      <c r="K31" s="89" t="s">
        <v>51</v>
      </c>
      <c r="L31" s="156" t="s">
        <v>52</v>
      </c>
      <c r="M31" s="164"/>
    </row>
    <row r="32" spans="1:13" ht="15.75" thickBot="1">
      <c r="A32" s="58" t="s">
        <v>31</v>
      </c>
      <c r="B32" s="54">
        <v>4</v>
      </c>
      <c r="F32" s="158" t="s">
        <v>48</v>
      </c>
      <c r="G32" s="159"/>
      <c r="H32" s="159"/>
      <c r="I32" s="160"/>
      <c r="J32" s="63">
        <v>366</v>
      </c>
      <c r="K32" s="90"/>
      <c r="L32" s="147" t="s">
        <v>53</v>
      </c>
      <c r="M32" s="148"/>
    </row>
    <row r="33" spans="1:13" ht="15.75" thickBot="1">
      <c r="A33" s="59" t="s">
        <v>32</v>
      </c>
      <c r="B33" s="102">
        <v>229</v>
      </c>
      <c r="C33" s="100">
        <f>B31+B32+B33</f>
        <v>1113</v>
      </c>
      <c r="F33" s="158" t="s">
        <v>38</v>
      </c>
      <c r="G33" s="159"/>
      <c r="H33" s="159"/>
      <c r="I33" s="160"/>
      <c r="J33" s="63">
        <v>19</v>
      </c>
      <c r="K33" s="89" t="s">
        <v>54</v>
      </c>
      <c r="L33" s="156" t="s">
        <v>55</v>
      </c>
      <c r="M33" s="157"/>
    </row>
    <row r="34" spans="1:13" ht="15" thickBot="1">
      <c r="A34" s="53" t="s">
        <v>47</v>
      </c>
      <c r="F34" s="158" t="s">
        <v>39</v>
      </c>
      <c r="G34" s="159"/>
      <c r="H34" s="159"/>
      <c r="I34" s="160"/>
      <c r="J34" s="63">
        <v>74</v>
      </c>
      <c r="K34" s="90"/>
      <c r="L34" s="147" t="s">
        <v>52</v>
      </c>
      <c r="M34" s="148"/>
    </row>
    <row r="35" spans="1:13" ht="15" thickBot="1">
      <c r="A35" s="53" t="s">
        <v>75</v>
      </c>
      <c r="F35" s="149" t="s">
        <v>41</v>
      </c>
      <c r="G35" s="150"/>
      <c r="H35" s="150"/>
      <c r="I35" s="151"/>
      <c r="J35" s="64">
        <v>9</v>
      </c>
      <c r="K35" s="91" t="s">
        <v>56</v>
      </c>
      <c r="L35" s="152" t="s">
        <v>57</v>
      </c>
      <c r="M35" s="153"/>
    </row>
    <row r="36" spans="1:13" ht="15.75" thickBot="1">
      <c r="A36" s="53" t="s">
        <v>49</v>
      </c>
      <c r="F36" s="154" t="s">
        <v>40</v>
      </c>
      <c r="G36" s="155"/>
      <c r="H36" s="155"/>
      <c r="I36" s="155"/>
      <c r="J36" s="88">
        <f>SUM(J31:J35)</f>
        <v>476</v>
      </c>
      <c r="K36" s="89" t="s">
        <v>58</v>
      </c>
      <c r="L36" s="156" t="s">
        <v>59</v>
      </c>
      <c r="M36" s="157"/>
    </row>
    <row r="37" spans="1:13" ht="15" thickBot="1">
      <c r="A37" s="53" t="s">
        <v>50</v>
      </c>
      <c r="K37" s="92"/>
      <c r="L37" s="147" t="s">
        <v>60</v>
      </c>
      <c r="M37" s="148"/>
    </row>
  </sheetData>
  <mergeCells count="26">
    <mergeCell ref="A1:M1"/>
    <mergeCell ref="A2:M2"/>
    <mergeCell ref="A3:M3"/>
    <mergeCell ref="A4:A5"/>
    <mergeCell ref="B4:C4"/>
    <mergeCell ref="D4:E4"/>
    <mergeCell ref="F4:G4"/>
    <mergeCell ref="H4:M4"/>
    <mergeCell ref="A14:M14"/>
    <mergeCell ref="C30:E30"/>
    <mergeCell ref="F30:J30"/>
    <mergeCell ref="K30:M30"/>
    <mergeCell ref="A18:M18"/>
    <mergeCell ref="F31:I31"/>
    <mergeCell ref="L31:M31"/>
    <mergeCell ref="F32:I32"/>
    <mergeCell ref="L32:M32"/>
    <mergeCell ref="F33:I33"/>
    <mergeCell ref="L33:M33"/>
    <mergeCell ref="F34:I34"/>
    <mergeCell ref="L34:M34"/>
    <mergeCell ref="L37:M37"/>
    <mergeCell ref="F35:I35"/>
    <mergeCell ref="L35:M35"/>
    <mergeCell ref="F36:I36"/>
    <mergeCell ref="L36:M36"/>
  </mergeCells>
  <printOptions/>
  <pageMargins left="0.75" right="0.75" top="0.2" bottom="0.24" header="0.17" footer="0.17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marines</cp:lastModifiedBy>
  <cp:lastPrinted>2006-12-15T18:21:46Z</cp:lastPrinted>
  <dcterms:created xsi:type="dcterms:W3CDTF">2005-07-28T14:35:18Z</dcterms:created>
  <dcterms:modified xsi:type="dcterms:W3CDTF">2006-12-18T11:51:23Z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  <property fmtid="{D5CDD505-2E9C-101B-9397-08002B2CF9AE}" pid="3" name="_AdHocReviewCycle">
    <vt:i4>-857482560</vt:i4>
  </property>
  <property fmtid="{D5CDD505-2E9C-101B-9397-08002B2CF9AE}" pid="4" name="_EmailSubje">
    <vt:lpwstr>atualizar dados internet</vt:lpwstr>
  </property>
  <property fmtid="{D5CDD505-2E9C-101B-9397-08002B2CF9AE}" pid="5" name="_AuthorEma">
    <vt:lpwstr>marines@unioeste.br</vt:lpwstr>
  </property>
  <property fmtid="{D5CDD505-2E9C-101B-9397-08002B2CF9AE}" pid="6" name="_AuthorEmailDisplayNa">
    <vt:lpwstr>Marines da Cruz Monteiro</vt:lpwstr>
  </property>
</Properties>
</file>