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EZ" sheetId="1" r:id="rId1"/>
    <sheet name="NOV" sheetId="2" r:id="rId2"/>
    <sheet name="OUT" sheetId="3" r:id="rId3"/>
    <sheet name="set" sheetId="4" r:id="rId4"/>
    <sheet name="agos" sheetId="5" r:id="rId5"/>
    <sheet name="JULH" sheetId="6" r:id="rId6"/>
    <sheet name="JUNH" sheetId="7" r:id="rId7"/>
    <sheet name="MAIO" sheetId="8" r:id="rId8"/>
    <sheet name="ABR" sheetId="9" r:id="rId9"/>
    <sheet name="MAR" sheetId="10" r:id="rId10"/>
    <sheet name="FEV" sheetId="11" r:id="rId11"/>
    <sheet name="jan" sheetId="12" r:id="rId12"/>
  </sheets>
  <definedNames/>
  <calcPr fullCalcOnLoad="1"/>
</workbook>
</file>

<file path=xl/sharedStrings.xml><?xml version="1.0" encoding="utf-8"?>
<sst xmlns="http://schemas.openxmlformats.org/spreadsheetml/2006/main" count="477" uniqueCount="41">
  <si>
    <t>GRUPO DE PLANEJAMENTO E CONTROLE</t>
  </si>
  <si>
    <t>ÁREA DE INFORMAÇÕES</t>
  </si>
  <si>
    <t>CENTROS</t>
  </si>
  <si>
    <t>EFETIVOS</t>
  </si>
  <si>
    <t>C/H EFETIVOS</t>
  </si>
  <si>
    <t>TOTAL</t>
  </si>
  <si>
    <t>Ciências Biológicas e da Saúde</t>
  </si>
  <si>
    <t>Ciências Exatas e Tecnológicas</t>
  </si>
  <si>
    <t>Ciências Sociais Aplicadas</t>
  </si>
  <si>
    <t>Educação, Comunicação e Artes</t>
  </si>
  <si>
    <t>TOTAL DO CAMPUS</t>
  </si>
  <si>
    <t>CAMPUS DE FOZ DO IGUAÇU</t>
  </si>
  <si>
    <t>Educação e Letras</t>
  </si>
  <si>
    <t>Engenharia e Ciências Exatas</t>
  </si>
  <si>
    <t>CAMPUS DE FRANCISCO BELTRÃO</t>
  </si>
  <si>
    <t>Ciências Humanas</t>
  </si>
  <si>
    <t>CAMPUS DE MARECHAL CÂNDIDO RONDON</t>
  </si>
  <si>
    <t>Ciências Agrárias</t>
  </si>
  <si>
    <t>Ciências Humanas, Educação e Letras</t>
  </si>
  <si>
    <t>CAMPUS DE TOLEDO</t>
  </si>
  <si>
    <t>Ciências Humanas e Sociais</t>
  </si>
  <si>
    <t>TOTAL GERAL DA UNIOESTE</t>
  </si>
  <si>
    <t>TOTAL DE EFETIVOS E TEMPORÁRIOS</t>
  </si>
  <si>
    <t>Ciências Médicas e Farmacêuticas</t>
  </si>
  <si>
    <t>REGIME ESPECIAL</t>
  </si>
  <si>
    <t>C/H REGIME ESPECIAL</t>
  </si>
  <si>
    <t>UNIVERSIDADE ESTADUAL DO OESTE DO PARANÁ</t>
  </si>
  <si>
    <t>TOTAL C.H.</t>
  </si>
  <si>
    <t>DADOS DE JANEIRO DE 2007</t>
  </si>
  <si>
    <t>DADOS DE FEVEREIRO DE 2007</t>
  </si>
  <si>
    <t>DADOS DE MARÇO DE 2007</t>
  </si>
  <si>
    <t>DADOS DE ABRIL DE 2007</t>
  </si>
  <si>
    <t>EF +CRES</t>
  </si>
  <si>
    <t>DADOS DE MAIO DE 2007</t>
  </si>
  <si>
    <t>DADOS DE JUNHO DE 2007</t>
  </si>
  <si>
    <t>DADOS DE JULHO DE 2007</t>
  </si>
  <si>
    <t>DADOS DE AGOSTO DE 2007</t>
  </si>
  <si>
    <t>DADOS DE SETEMBRO DE 2007</t>
  </si>
  <si>
    <t>DADOS DE OUTUBRO DE 2007</t>
  </si>
  <si>
    <t>DADOS DE NOVEMBRO DE 2007</t>
  </si>
  <si>
    <t>DADOS DE DEZEMBRO DE 2007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</si>
</sst>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double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2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2" borderId="3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6" xfId="0" applyFont="1" applyBorder="1" applyAlignment="1">
      <alignment/>
    </xf>
    <xf numFmtId="0" fontId="1" fillId="2" borderId="42" xfId="0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6" xfId="0" applyFont="1" applyBorder="1" applyAlignment="1">
      <alignment/>
    </xf>
    <xf numFmtId="0" fontId="1" fillId="3" borderId="47" xfId="0" applyFont="1" applyFill="1" applyBorder="1" applyAlignment="1">
      <alignment/>
    </xf>
    <xf numFmtId="0" fontId="0" fillId="3" borderId="48" xfId="0" applyFill="1" applyBorder="1" applyAlignment="1">
      <alignment/>
    </xf>
    <xf numFmtId="0" fontId="0" fillId="3" borderId="49" xfId="0" applyFill="1" applyBorder="1" applyAlignment="1">
      <alignment/>
    </xf>
    <xf numFmtId="0" fontId="1" fillId="3" borderId="49" xfId="0" applyFont="1" applyFill="1" applyBorder="1" applyAlignment="1">
      <alignment/>
    </xf>
    <xf numFmtId="0" fontId="1" fillId="2" borderId="50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53" xfId="0" applyFont="1" applyFill="1" applyBorder="1" applyAlignment="1">
      <alignment/>
    </xf>
    <xf numFmtId="0" fontId="1" fillId="4" borderId="54" xfId="0" applyFont="1" applyFill="1" applyBorder="1" applyAlignment="1">
      <alignment/>
    </xf>
    <xf numFmtId="0" fontId="1" fillId="4" borderId="55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5" borderId="2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 vertical="top" wrapText="1"/>
    </xf>
    <xf numFmtId="0" fontId="1" fillId="2" borderId="59" xfId="0" applyFont="1" applyFill="1" applyBorder="1" applyAlignment="1">
      <alignment horizontal="center" vertical="top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67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="85" zoomScaleNormal="85" workbookViewId="0" topLeftCell="A1">
      <selection activeCell="G7" sqref="G7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  <col min="17" max="17" width="9.140625" style="25" customWidth="1"/>
  </cols>
  <sheetData>
    <row r="1" spans="1:16" ht="15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s="1" customFormat="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26"/>
    </row>
    <row r="3" spans="1:17" s="1" customFormat="1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6"/>
    </row>
    <row r="4" spans="1:17" s="1" customFormat="1" ht="16.5" thickBot="1">
      <c r="A4" s="100" t="s">
        <v>40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26"/>
    </row>
    <row r="5" spans="1:17" s="1" customFormat="1" ht="27" customHeight="1" thickBot="1" thickTop="1">
      <c r="A5" s="93" t="s">
        <v>2</v>
      </c>
      <c r="B5" s="89" t="s">
        <v>3</v>
      </c>
      <c r="C5" s="95"/>
      <c r="D5" s="95"/>
      <c r="E5" s="95"/>
      <c r="F5" s="95"/>
      <c r="G5" s="96" t="s">
        <v>24</v>
      </c>
      <c r="H5" s="97"/>
      <c r="I5" s="97"/>
      <c r="J5" s="97"/>
      <c r="K5" s="98"/>
      <c r="L5" s="72" t="s">
        <v>5</v>
      </c>
      <c r="M5" s="89" t="s">
        <v>4</v>
      </c>
      <c r="N5" s="91" t="s">
        <v>25</v>
      </c>
      <c r="O5" s="87" t="s">
        <v>27</v>
      </c>
      <c r="Q5" s="26"/>
    </row>
    <row r="6" spans="1:17" s="1" customFormat="1" ht="13.5" thickBot="1">
      <c r="A6" s="94"/>
      <c r="B6" s="10">
        <v>40</v>
      </c>
      <c r="C6" s="21">
        <v>24</v>
      </c>
      <c r="D6" s="21">
        <v>12</v>
      </c>
      <c r="E6" s="21">
        <v>9</v>
      </c>
      <c r="F6" s="21" t="s">
        <v>5</v>
      </c>
      <c r="G6" s="10">
        <v>40</v>
      </c>
      <c r="H6" s="21">
        <v>24</v>
      </c>
      <c r="I6" s="21">
        <v>12</v>
      </c>
      <c r="J6" s="21">
        <v>9</v>
      </c>
      <c r="K6" s="7" t="s">
        <v>5</v>
      </c>
      <c r="L6" s="73" t="s">
        <v>32</v>
      </c>
      <c r="M6" s="90"/>
      <c r="N6" s="92"/>
      <c r="O6" s="88"/>
      <c r="Q6" s="26"/>
    </row>
    <row r="7" spans="1:15" ht="12" customHeight="1">
      <c r="A7" s="37" t="s">
        <v>6</v>
      </c>
      <c r="B7" s="42">
        <v>120</v>
      </c>
      <c r="C7" s="42">
        <v>15</v>
      </c>
      <c r="D7" s="42">
        <v>5</v>
      </c>
      <c r="E7" s="42">
        <v>1</v>
      </c>
      <c r="F7" s="43">
        <f>SUM(B7:E7)</f>
        <v>141</v>
      </c>
      <c r="G7" s="41">
        <v>2</v>
      </c>
      <c r="H7" s="42">
        <v>12</v>
      </c>
      <c r="I7" s="42">
        <v>5</v>
      </c>
      <c r="J7" s="42">
        <v>0</v>
      </c>
      <c r="K7" s="61">
        <f>SUM(G7:J7)</f>
        <v>19</v>
      </c>
      <c r="L7" s="74">
        <f>F7+K7</f>
        <v>160</v>
      </c>
      <c r="M7" s="34">
        <f>B7*$B$6+C7*$C$6+D7*$D$6+E7*$E$6</f>
        <v>5229</v>
      </c>
      <c r="N7" s="5">
        <f>G7*$G$6+H7*$H$6+I7*$I$6+J7*$J$6</f>
        <v>428</v>
      </c>
      <c r="O7" s="12">
        <f>SUM(M7:N7)</f>
        <v>5657</v>
      </c>
    </row>
    <row r="8" spans="1:15" ht="12.75">
      <c r="A8" s="37" t="s">
        <v>23</v>
      </c>
      <c r="B8" s="5">
        <v>77</v>
      </c>
      <c r="C8" s="5">
        <v>32</v>
      </c>
      <c r="D8" s="5">
        <v>9</v>
      </c>
      <c r="E8" s="5">
        <v>2</v>
      </c>
      <c r="F8" s="51">
        <f>SUM(B8:E8)</f>
        <v>120</v>
      </c>
      <c r="G8" s="44">
        <v>1</v>
      </c>
      <c r="H8" s="5">
        <v>10</v>
      </c>
      <c r="I8" s="5">
        <v>6</v>
      </c>
      <c r="J8" s="5">
        <v>0</v>
      </c>
      <c r="K8" s="62">
        <f>SUM(G8:J8)</f>
        <v>17</v>
      </c>
      <c r="L8" s="75">
        <f>F8+K8</f>
        <v>137</v>
      </c>
      <c r="M8" s="34">
        <f>B8*$B$6+C8*$C$6+D8*$D$6+E8*$E$6</f>
        <v>3974</v>
      </c>
      <c r="N8" s="5">
        <f>G8*$G$6+H8*$H$6+I8*$I$6+J8*$J$6</f>
        <v>352</v>
      </c>
      <c r="O8" s="12">
        <f>SUM(M8:N8)</f>
        <v>4326</v>
      </c>
    </row>
    <row r="9" spans="1:15" ht="12.75">
      <c r="A9" s="38" t="s">
        <v>7</v>
      </c>
      <c r="B9" s="2">
        <v>77</v>
      </c>
      <c r="C9" s="2">
        <v>3</v>
      </c>
      <c r="D9" s="2">
        <v>0</v>
      </c>
      <c r="E9" s="2">
        <v>1</v>
      </c>
      <c r="F9" s="51">
        <f>SUM(B9:E9)</f>
        <v>81</v>
      </c>
      <c r="G9" s="44">
        <v>2</v>
      </c>
      <c r="H9" s="5">
        <v>5</v>
      </c>
      <c r="I9" s="5">
        <v>2</v>
      </c>
      <c r="J9" s="5">
        <v>0</v>
      </c>
      <c r="K9" s="62">
        <f>SUM(G9:J9)</f>
        <v>9</v>
      </c>
      <c r="L9" s="75">
        <f>F9+K9</f>
        <v>90</v>
      </c>
      <c r="M9" s="34">
        <f>B9*$B$6+C9*$C$6+D9*$D$6+E9*$E$6</f>
        <v>3161</v>
      </c>
      <c r="N9" s="5">
        <f>G9*$G$6+H9*$H$6+I9*$I$6+J9*$J$6</f>
        <v>224</v>
      </c>
      <c r="O9" s="12">
        <f>SUM(M9:N9)</f>
        <v>3385</v>
      </c>
    </row>
    <row r="10" spans="1:15" ht="12.75">
      <c r="A10" s="38" t="s">
        <v>8</v>
      </c>
      <c r="B10" s="2">
        <v>33</v>
      </c>
      <c r="C10" s="2">
        <v>5</v>
      </c>
      <c r="D10" s="2">
        <v>0</v>
      </c>
      <c r="E10" s="2">
        <v>1</v>
      </c>
      <c r="F10" s="51">
        <f>SUM(B10:E10)</f>
        <v>39</v>
      </c>
      <c r="G10" s="46">
        <v>1</v>
      </c>
      <c r="H10" s="2">
        <v>2</v>
      </c>
      <c r="I10" s="2">
        <v>0</v>
      </c>
      <c r="J10" s="2">
        <v>0</v>
      </c>
      <c r="K10" s="58">
        <f>SUM(G10:J10)</f>
        <v>3</v>
      </c>
      <c r="L10" s="75">
        <f>F10+K10</f>
        <v>42</v>
      </c>
      <c r="M10" s="34">
        <f>B10*$B$6+C10*$C$6+D10*$D$6+E10*$E$6</f>
        <v>1449</v>
      </c>
      <c r="N10" s="5">
        <f>G10*$G$6+H10*$H$6+I10*$I$6+J10*$J$6</f>
        <v>88</v>
      </c>
      <c r="O10" s="12">
        <f>SUM(M10:N10)</f>
        <v>1537</v>
      </c>
    </row>
    <row r="11" spans="1:15" ht="13.5" thickBot="1">
      <c r="A11" s="39" t="s">
        <v>9</v>
      </c>
      <c r="B11" s="56">
        <v>63</v>
      </c>
      <c r="C11" s="56">
        <v>0</v>
      </c>
      <c r="D11" s="56">
        <v>0</v>
      </c>
      <c r="E11" s="56">
        <v>0</v>
      </c>
      <c r="F11" s="57">
        <f>SUM(B11:E11)</f>
        <v>63</v>
      </c>
      <c r="G11" s="55">
        <v>15</v>
      </c>
      <c r="H11" s="56">
        <v>3</v>
      </c>
      <c r="I11" s="56">
        <v>0</v>
      </c>
      <c r="J11" s="56">
        <v>0</v>
      </c>
      <c r="K11" s="63">
        <f>SUM(G11:J11)</f>
        <v>18</v>
      </c>
      <c r="L11" s="75">
        <f>F11+K11</f>
        <v>81</v>
      </c>
      <c r="M11" s="34">
        <f>B11*$B$6+C11*$C$6+D11*$D$6+E11*$E$6</f>
        <v>2520</v>
      </c>
      <c r="N11" s="5">
        <f>G11*$G$6+H11*$H$6+I11*$I$6+J11*$J$6</f>
        <v>672</v>
      </c>
      <c r="O11" s="12">
        <f>SUM(M11:N11)</f>
        <v>3192</v>
      </c>
    </row>
    <row r="12" spans="1:17" s="1" customFormat="1" ht="13.5" thickBot="1">
      <c r="A12" s="40" t="s">
        <v>10</v>
      </c>
      <c r="B12" s="54">
        <f aca="true" t="shared" si="0" ref="B12:O12">SUM(B7:B11)</f>
        <v>370</v>
      </c>
      <c r="C12" s="54">
        <f t="shared" si="0"/>
        <v>55</v>
      </c>
      <c r="D12" s="54">
        <f t="shared" si="0"/>
        <v>14</v>
      </c>
      <c r="E12" s="54">
        <f t="shared" si="0"/>
        <v>5</v>
      </c>
      <c r="F12" s="53">
        <f t="shared" si="0"/>
        <v>444</v>
      </c>
      <c r="G12" s="4">
        <f t="shared" si="0"/>
        <v>21</v>
      </c>
      <c r="H12" s="4">
        <f t="shared" si="0"/>
        <v>32</v>
      </c>
      <c r="I12" s="4">
        <f t="shared" si="0"/>
        <v>13</v>
      </c>
      <c r="J12" s="4">
        <f t="shared" si="0"/>
        <v>0</v>
      </c>
      <c r="K12" s="47">
        <f t="shared" si="0"/>
        <v>66</v>
      </c>
      <c r="L12" s="71">
        <f>SUM(L7:L11)</f>
        <v>510</v>
      </c>
      <c r="M12" s="35">
        <f t="shared" si="0"/>
        <v>16333</v>
      </c>
      <c r="N12" s="4">
        <f t="shared" si="0"/>
        <v>1764</v>
      </c>
      <c r="O12" s="16">
        <f t="shared" si="0"/>
        <v>18097</v>
      </c>
      <c r="P12"/>
      <c r="Q12" s="27"/>
    </row>
    <row r="13" spans="1:17" s="1" customFormat="1" ht="13.5" thickBot="1">
      <c r="A13" s="83" t="s">
        <v>11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6"/>
      <c r="P13"/>
      <c r="Q13" s="25"/>
    </row>
    <row r="14" spans="1:15" ht="12.75">
      <c r="A14" s="37" t="s">
        <v>8</v>
      </c>
      <c r="B14" s="42">
        <v>38</v>
      </c>
      <c r="C14" s="42">
        <v>7</v>
      </c>
      <c r="D14" s="42">
        <v>1</v>
      </c>
      <c r="E14" s="42">
        <v>0</v>
      </c>
      <c r="F14" s="58">
        <f>SUM(B14:E14)</f>
        <v>46</v>
      </c>
      <c r="G14" s="41">
        <v>1</v>
      </c>
      <c r="H14" s="42">
        <v>2</v>
      </c>
      <c r="I14" s="42">
        <v>0</v>
      </c>
      <c r="J14" s="42">
        <v>0</v>
      </c>
      <c r="K14" s="43">
        <f>SUM(G14:J14)</f>
        <v>3</v>
      </c>
      <c r="L14" s="74">
        <f>F14+K14</f>
        <v>49</v>
      </c>
      <c r="M14" s="34">
        <f>B14*$B$6+C14*$C$6+D14*$D$6+E14*$E$6</f>
        <v>1700</v>
      </c>
      <c r="N14" s="5">
        <f>G14*$G$6+H14*$H$6+I14*$I$6+J14*$J$6</f>
        <v>88</v>
      </c>
      <c r="O14" s="12">
        <f>SUM(M14:N14)</f>
        <v>1788</v>
      </c>
    </row>
    <row r="15" spans="1:15" ht="12.75">
      <c r="A15" s="38" t="s">
        <v>12</v>
      </c>
      <c r="B15" s="2">
        <v>45</v>
      </c>
      <c r="C15" s="2">
        <v>1</v>
      </c>
      <c r="D15" s="2">
        <v>0</v>
      </c>
      <c r="E15" s="2">
        <v>0</v>
      </c>
      <c r="F15" s="58">
        <f>SUM(B15:E15)</f>
        <v>46</v>
      </c>
      <c r="G15" s="46">
        <v>2</v>
      </c>
      <c r="H15" s="2">
        <v>10</v>
      </c>
      <c r="I15" s="2">
        <v>2</v>
      </c>
      <c r="J15" s="2">
        <v>0</v>
      </c>
      <c r="K15" s="45">
        <f>SUM(G15:J15)</f>
        <v>14</v>
      </c>
      <c r="L15" s="75">
        <f>F15+K15</f>
        <v>60</v>
      </c>
      <c r="M15" s="34">
        <f>B15*$B$6+C15*$C$6+D15*$D$6+E15*$E$6</f>
        <v>1824</v>
      </c>
      <c r="N15" s="5">
        <f>G15*$G$6+H15*$H$6+I15*$I$6+J15*$J$6</f>
        <v>344</v>
      </c>
      <c r="O15" s="12">
        <f>SUM(M15:N15)</f>
        <v>2168</v>
      </c>
    </row>
    <row r="16" spans="1:15" ht="13.5" thickBot="1">
      <c r="A16" s="39" t="s">
        <v>13</v>
      </c>
      <c r="B16" s="3">
        <v>37</v>
      </c>
      <c r="C16" s="3">
        <v>12</v>
      </c>
      <c r="D16" s="3">
        <v>3</v>
      </c>
      <c r="E16" s="3">
        <v>0</v>
      </c>
      <c r="F16" s="58">
        <f>SUM(B16:E16)</f>
        <v>52</v>
      </c>
      <c r="G16" s="55">
        <v>0</v>
      </c>
      <c r="H16" s="56">
        <v>7</v>
      </c>
      <c r="I16" s="56">
        <v>3</v>
      </c>
      <c r="J16" s="56">
        <v>3</v>
      </c>
      <c r="K16" s="59">
        <f>SUM(G16:J16)</f>
        <v>13</v>
      </c>
      <c r="L16" s="75">
        <f>F16+K16</f>
        <v>65</v>
      </c>
      <c r="M16" s="34">
        <f>B16*$B$6+C16*$C$6+D16*$D$6+E16*$E$6</f>
        <v>1804</v>
      </c>
      <c r="N16" s="5">
        <f>G16*$G$6+H16*$H$6+I16*$I$6+J16*$J$6</f>
        <v>231</v>
      </c>
      <c r="O16" s="12">
        <f>SUM(M16:N16)</f>
        <v>2035</v>
      </c>
    </row>
    <row r="17" spans="1:17" s="1" customFormat="1" ht="13.5" thickBot="1">
      <c r="A17" s="40" t="s">
        <v>10</v>
      </c>
      <c r="B17" s="4">
        <f aca="true" t="shared" si="1" ref="B17:O17">SUM(B14:B16)</f>
        <v>120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47">
        <f t="shared" si="1"/>
        <v>144</v>
      </c>
      <c r="G17" s="4">
        <f t="shared" si="1"/>
        <v>3</v>
      </c>
      <c r="H17" s="4">
        <f t="shared" si="1"/>
        <v>19</v>
      </c>
      <c r="I17" s="4">
        <f t="shared" si="1"/>
        <v>5</v>
      </c>
      <c r="J17" s="4">
        <f t="shared" si="1"/>
        <v>3</v>
      </c>
      <c r="K17" s="47">
        <f t="shared" si="1"/>
        <v>30</v>
      </c>
      <c r="L17" s="71">
        <f>SUM(L14:L16)</f>
        <v>174</v>
      </c>
      <c r="M17" s="35">
        <f t="shared" si="1"/>
        <v>5328</v>
      </c>
      <c r="N17" s="4">
        <f t="shared" si="1"/>
        <v>663</v>
      </c>
      <c r="O17" s="16">
        <f t="shared" si="1"/>
        <v>5991</v>
      </c>
      <c r="P17"/>
      <c r="Q17" s="27"/>
    </row>
    <row r="18" spans="1:17" s="1" customFormat="1" ht="13.5" thickBot="1">
      <c r="A18" s="83" t="s">
        <v>14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6"/>
      <c r="P18"/>
      <c r="Q18" s="25"/>
    </row>
    <row r="19" spans="1:15" ht="12.75">
      <c r="A19" s="37" t="s">
        <v>15</v>
      </c>
      <c r="B19" s="42">
        <v>40</v>
      </c>
      <c r="C19" s="42">
        <v>0</v>
      </c>
      <c r="D19" s="42">
        <v>0</v>
      </c>
      <c r="E19" s="42">
        <v>0</v>
      </c>
      <c r="F19" s="43">
        <f>SUM(B19:E19)</f>
        <v>40</v>
      </c>
      <c r="G19" s="41">
        <v>4</v>
      </c>
      <c r="H19" s="42">
        <v>2</v>
      </c>
      <c r="I19" s="42">
        <v>0</v>
      </c>
      <c r="J19" s="42">
        <v>0</v>
      </c>
      <c r="K19" s="43">
        <f>SUM(G19:J19)</f>
        <v>6</v>
      </c>
      <c r="L19" s="74">
        <f>F19+K19</f>
        <v>46</v>
      </c>
      <c r="M19" s="34">
        <f>B19*$B$6+C19*$C$6+D19*$D$6+E19*$E$6</f>
        <v>1600</v>
      </c>
      <c r="N19" s="5">
        <f>G19*$G$6+H19*$H$6+I19*$I$6+J19*$J$6</f>
        <v>208</v>
      </c>
      <c r="O19" s="12">
        <f>SUM(M19:N19)</f>
        <v>1808</v>
      </c>
    </row>
    <row r="20" spans="1:15" ht="13.5" thickBot="1">
      <c r="A20" s="39" t="s">
        <v>8</v>
      </c>
      <c r="B20" s="56">
        <v>36</v>
      </c>
      <c r="C20" s="56">
        <v>1</v>
      </c>
      <c r="D20" s="56">
        <v>0</v>
      </c>
      <c r="E20" s="56">
        <v>0</v>
      </c>
      <c r="F20" s="57">
        <f>SUM(B20:E20)</f>
        <v>37</v>
      </c>
      <c r="G20" s="55">
        <v>4</v>
      </c>
      <c r="H20" s="56">
        <v>11</v>
      </c>
      <c r="I20" s="56">
        <v>0</v>
      </c>
      <c r="J20" s="56">
        <v>0</v>
      </c>
      <c r="K20" s="57">
        <f>SUM(G20:J20)</f>
        <v>15</v>
      </c>
      <c r="L20" s="75">
        <f>F20+K20</f>
        <v>52</v>
      </c>
      <c r="M20" s="34">
        <f>B20*$B$6+C20*$C$6+D20*$D$6+E20*$E$6</f>
        <v>1464</v>
      </c>
      <c r="N20" s="5">
        <f>G20*$G$6+H20*$H$6+I20*$I$6+J20*$J$6</f>
        <v>424</v>
      </c>
      <c r="O20" s="12">
        <f>SUM(M20:N20)</f>
        <v>1888</v>
      </c>
    </row>
    <row r="21" spans="1:17" s="1" customFormat="1" ht="14.25" customHeight="1" thickBot="1">
      <c r="A21" s="40" t="s">
        <v>10</v>
      </c>
      <c r="B21" s="4">
        <f aca="true" t="shared" si="2" ref="B21:O21">SUM(B19:B20)</f>
        <v>76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47">
        <f t="shared" si="2"/>
        <v>77</v>
      </c>
      <c r="G21" s="4">
        <f t="shared" si="2"/>
        <v>8</v>
      </c>
      <c r="H21" s="4">
        <f t="shared" si="2"/>
        <v>13</v>
      </c>
      <c r="I21" s="4">
        <f t="shared" si="2"/>
        <v>0</v>
      </c>
      <c r="J21" s="4">
        <f t="shared" si="2"/>
        <v>0</v>
      </c>
      <c r="K21" s="47">
        <f t="shared" si="2"/>
        <v>21</v>
      </c>
      <c r="L21" s="71">
        <f>SUM(L19:L20)</f>
        <v>98</v>
      </c>
      <c r="M21" s="35">
        <f t="shared" si="2"/>
        <v>3064</v>
      </c>
      <c r="N21" s="4">
        <f t="shared" si="2"/>
        <v>632</v>
      </c>
      <c r="O21" s="16">
        <f t="shared" si="2"/>
        <v>3696</v>
      </c>
      <c r="P21"/>
      <c r="Q21" s="27"/>
    </row>
    <row r="22" spans="1:17" s="1" customFormat="1" ht="13.5" thickBot="1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84"/>
      <c r="N22" s="84"/>
      <c r="O22" s="86"/>
      <c r="P22"/>
      <c r="Q22" s="25"/>
    </row>
    <row r="23" spans="1:15" ht="12.75">
      <c r="A23" s="37" t="s">
        <v>17</v>
      </c>
      <c r="B23" s="42">
        <v>41</v>
      </c>
      <c r="C23" s="42">
        <v>0</v>
      </c>
      <c r="D23" s="42">
        <v>0</v>
      </c>
      <c r="E23" s="42">
        <v>0</v>
      </c>
      <c r="F23" s="43">
        <f>SUM(B23:E23)</f>
        <v>41</v>
      </c>
      <c r="G23" s="41">
        <v>1</v>
      </c>
      <c r="H23" s="42">
        <v>7</v>
      </c>
      <c r="I23" s="42">
        <v>2</v>
      </c>
      <c r="J23" s="42">
        <v>0</v>
      </c>
      <c r="K23" s="61">
        <f>SUM(G23:J23)</f>
        <v>10</v>
      </c>
      <c r="L23" s="76">
        <f>F23+K23</f>
        <v>51</v>
      </c>
      <c r="M23" s="34">
        <f>B23*$B$6+C23*$C$6+D23*$D$6+E23*$E$6</f>
        <v>1640</v>
      </c>
      <c r="N23" s="5">
        <f>G23*$G$6+H23*$H$6+I23*$I$6+J23*$J$6</f>
        <v>232</v>
      </c>
      <c r="O23" s="12">
        <f>SUM(M23:N23)</f>
        <v>1872</v>
      </c>
    </row>
    <row r="24" spans="1:15" s="33" customFormat="1" ht="12.75">
      <c r="A24" s="48" t="s">
        <v>18</v>
      </c>
      <c r="B24" s="29">
        <v>70</v>
      </c>
      <c r="C24" s="29">
        <v>2</v>
      </c>
      <c r="D24" s="29">
        <v>0</v>
      </c>
      <c r="E24" s="29">
        <v>0</v>
      </c>
      <c r="F24" s="51">
        <f>SUM(B24:E24)</f>
        <v>72</v>
      </c>
      <c r="G24" s="49">
        <v>12</v>
      </c>
      <c r="H24" s="29">
        <v>1</v>
      </c>
      <c r="I24" s="29">
        <v>0</v>
      </c>
      <c r="J24" s="29">
        <v>0</v>
      </c>
      <c r="K24" s="64">
        <f>SUM(G24:J24)</f>
        <v>13</v>
      </c>
      <c r="L24" s="77">
        <f>F24+K24</f>
        <v>85</v>
      </c>
      <c r="M24" s="34">
        <f>B24*$B$6+C24*$C$6+D24*$D$6+E24*$E$6</f>
        <v>2848</v>
      </c>
      <c r="N24" s="31">
        <f>G24*$G$6+H24*$H$6+I24*$I$6+J24*$J$6</f>
        <v>504</v>
      </c>
      <c r="O24" s="32">
        <f>SUM(M24:N24)</f>
        <v>3352</v>
      </c>
    </row>
    <row r="25" spans="1:15" ht="13.5" thickBot="1">
      <c r="A25" s="39" t="s">
        <v>8</v>
      </c>
      <c r="B25" s="56">
        <v>30</v>
      </c>
      <c r="C25" s="56">
        <v>2</v>
      </c>
      <c r="D25" s="56">
        <v>0</v>
      </c>
      <c r="E25" s="56">
        <v>0</v>
      </c>
      <c r="F25" s="57">
        <f>SUM(B25:E25)</f>
        <v>32</v>
      </c>
      <c r="G25" s="55">
        <v>0</v>
      </c>
      <c r="H25" s="56">
        <v>8</v>
      </c>
      <c r="I25" s="56">
        <v>0</v>
      </c>
      <c r="J25" s="56">
        <v>0</v>
      </c>
      <c r="K25" s="65">
        <f>SUM(G25:J25)</f>
        <v>8</v>
      </c>
      <c r="L25" s="78">
        <f>F25+K25</f>
        <v>40</v>
      </c>
      <c r="M25" s="34">
        <f>B25*$B$6+C25*$C$6+D25*$D$6+E25*$E$6</f>
        <v>1248</v>
      </c>
      <c r="N25" s="5">
        <f>G25*$G$6+H25*$H$6+I25*$I$6+J25*$J$6</f>
        <v>192</v>
      </c>
      <c r="O25" s="12">
        <f>SUM(M25:N25)</f>
        <v>1440</v>
      </c>
    </row>
    <row r="26" spans="1:17" s="1" customFormat="1" ht="13.5" thickBot="1">
      <c r="A26" s="40" t="s">
        <v>10</v>
      </c>
      <c r="B26" s="4">
        <f aca="true" t="shared" si="3" ref="B26:O26">SUM(B23:B25)</f>
        <v>141</v>
      </c>
      <c r="C26" s="4">
        <f t="shared" si="3"/>
        <v>4</v>
      </c>
      <c r="D26" s="4">
        <f t="shared" si="3"/>
        <v>0</v>
      </c>
      <c r="E26" s="4">
        <f t="shared" si="3"/>
        <v>0</v>
      </c>
      <c r="F26" s="47">
        <f t="shared" si="3"/>
        <v>145</v>
      </c>
      <c r="G26" s="4">
        <f t="shared" si="3"/>
        <v>13</v>
      </c>
      <c r="H26" s="4">
        <f t="shared" si="3"/>
        <v>16</v>
      </c>
      <c r="I26" s="4">
        <f t="shared" si="3"/>
        <v>2</v>
      </c>
      <c r="J26" s="4">
        <f t="shared" si="3"/>
        <v>0</v>
      </c>
      <c r="K26" s="70">
        <f t="shared" si="3"/>
        <v>31</v>
      </c>
      <c r="L26" s="71">
        <f>SUM(L23:L25)</f>
        <v>176</v>
      </c>
      <c r="M26" s="35">
        <f t="shared" si="3"/>
        <v>5736</v>
      </c>
      <c r="N26" s="4">
        <f t="shared" si="3"/>
        <v>928</v>
      </c>
      <c r="O26" s="16">
        <f t="shared" si="3"/>
        <v>6664</v>
      </c>
      <c r="P26"/>
      <c r="Q26" s="27"/>
    </row>
    <row r="27" spans="1:17" s="1" customFormat="1" ht="13.5" thickBot="1">
      <c r="A27" s="83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4"/>
      <c r="N27" s="84"/>
      <c r="O27" s="86"/>
      <c r="P27"/>
      <c r="Q27" s="25"/>
    </row>
    <row r="28" spans="1:15" ht="12.75">
      <c r="A28" s="37" t="s">
        <v>20</v>
      </c>
      <c r="B28" s="42">
        <v>39</v>
      </c>
      <c r="C28" s="42">
        <v>2</v>
      </c>
      <c r="D28" s="42">
        <v>0</v>
      </c>
      <c r="E28" s="42">
        <v>0</v>
      </c>
      <c r="F28" s="43">
        <f>SUM(B28:E28)</f>
        <v>41</v>
      </c>
      <c r="G28" s="41">
        <v>10</v>
      </c>
      <c r="H28" s="42">
        <v>1</v>
      </c>
      <c r="I28" s="42">
        <v>0</v>
      </c>
      <c r="J28" s="42">
        <v>0</v>
      </c>
      <c r="K28" s="61">
        <f>SUM(G28:J28)</f>
        <v>11</v>
      </c>
      <c r="L28" s="76">
        <f>F28+K28</f>
        <v>52</v>
      </c>
      <c r="M28" s="34">
        <f>B28*$B$6+C28*$C$6+D28*$D$6+E28*$E$6</f>
        <v>1608</v>
      </c>
      <c r="N28" s="5">
        <f>G28*$G$6+H28*$H$6+I28*$I$6+J28*$J$6</f>
        <v>424</v>
      </c>
      <c r="O28" s="12">
        <f>SUM(M28:N28)</f>
        <v>2032</v>
      </c>
    </row>
    <row r="29" spans="1:15" ht="12.75">
      <c r="A29" s="38" t="s">
        <v>8</v>
      </c>
      <c r="B29" s="2">
        <v>38</v>
      </c>
      <c r="C29" s="2">
        <v>3</v>
      </c>
      <c r="D29" s="2">
        <v>1</v>
      </c>
      <c r="E29" s="2">
        <v>1</v>
      </c>
      <c r="F29" s="51">
        <f>SUM(B29:E29)</f>
        <v>43</v>
      </c>
      <c r="G29" s="46">
        <v>3</v>
      </c>
      <c r="H29" s="2">
        <v>4</v>
      </c>
      <c r="I29" s="2">
        <v>0</v>
      </c>
      <c r="J29" s="2">
        <v>0</v>
      </c>
      <c r="K29" s="62">
        <f>SUM(G29:J29)</f>
        <v>7</v>
      </c>
      <c r="L29" s="77">
        <f>F29+K29</f>
        <v>50</v>
      </c>
      <c r="M29" s="34">
        <f>B29*$B$6+C29*$C$6+D29*$D$6+E29*$E$6</f>
        <v>1613</v>
      </c>
      <c r="N29" s="5">
        <f>G29*$G$6+H29*$H$6+I29*$I$6+J29*$J$6</f>
        <v>216</v>
      </c>
      <c r="O29" s="12">
        <f>SUM(M29:N29)</f>
        <v>1829</v>
      </c>
    </row>
    <row r="30" spans="1:15" ht="13.5" thickBot="1">
      <c r="A30" s="39" t="s">
        <v>13</v>
      </c>
      <c r="B30" s="56">
        <v>48</v>
      </c>
      <c r="C30" s="56">
        <v>0</v>
      </c>
      <c r="D30" s="56">
        <v>0</v>
      </c>
      <c r="E30" s="56">
        <v>0</v>
      </c>
      <c r="F30" s="57">
        <f>SUM(B30:E30)</f>
        <v>48</v>
      </c>
      <c r="G30" s="55">
        <v>12</v>
      </c>
      <c r="H30" s="56">
        <v>7</v>
      </c>
      <c r="I30" s="56">
        <v>0</v>
      </c>
      <c r="J30" s="56">
        <v>0</v>
      </c>
      <c r="K30" s="65">
        <f>SUM(G30:J30)</f>
        <v>19</v>
      </c>
      <c r="L30" s="78">
        <f>F30+K30</f>
        <v>67</v>
      </c>
      <c r="M30" s="34">
        <f>B30*$B$6+C30*$C$6+D30*$D$6+E30*$E$6</f>
        <v>1920</v>
      </c>
      <c r="N30" s="5">
        <f>G30*$G$6+H30*$H$6+I30*$I$6+J30*$J$6</f>
        <v>648</v>
      </c>
      <c r="O30" s="12">
        <f>SUM(M30:N30)</f>
        <v>2568</v>
      </c>
    </row>
    <row r="31" spans="1:17" s="1" customFormat="1" ht="13.5" thickBot="1">
      <c r="A31" s="40" t="s">
        <v>10</v>
      </c>
      <c r="B31" s="4">
        <f aca="true" t="shared" si="4" ref="B31:O31">SUM(B28:B30)</f>
        <v>125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47">
        <f t="shared" si="4"/>
        <v>132</v>
      </c>
      <c r="G31" s="4">
        <f t="shared" si="4"/>
        <v>25</v>
      </c>
      <c r="H31" s="4">
        <f t="shared" si="4"/>
        <v>12</v>
      </c>
      <c r="I31" s="4">
        <f t="shared" si="4"/>
        <v>0</v>
      </c>
      <c r="J31" s="4">
        <f t="shared" si="4"/>
        <v>0</v>
      </c>
      <c r="K31" s="70">
        <f t="shared" si="4"/>
        <v>37</v>
      </c>
      <c r="L31" s="71">
        <f>SUM(L28:L30)</f>
        <v>169</v>
      </c>
      <c r="M31" s="35">
        <f t="shared" si="4"/>
        <v>5141</v>
      </c>
      <c r="N31" s="4">
        <f t="shared" si="4"/>
        <v>1288</v>
      </c>
      <c r="O31" s="16">
        <f t="shared" si="4"/>
        <v>6429</v>
      </c>
      <c r="P31"/>
      <c r="Q31" s="27"/>
    </row>
    <row r="32" spans="1:17" s="1" customFormat="1" ht="13.5" thickBo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8"/>
      <c r="P32"/>
      <c r="Q32" s="26"/>
    </row>
    <row r="33" spans="1:17" s="1" customFormat="1" ht="16.5" thickBot="1">
      <c r="A33" s="52" t="s">
        <v>21</v>
      </c>
      <c r="B33" s="4">
        <f aca="true" t="shared" si="5" ref="B33:O33">B12+B17+B21+B26+B31</f>
        <v>832</v>
      </c>
      <c r="C33" s="4">
        <f t="shared" si="5"/>
        <v>85</v>
      </c>
      <c r="D33" s="4">
        <f t="shared" si="5"/>
        <v>19</v>
      </c>
      <c r="E33" s="4">
        <f t="shared" si="5"/>
        <v>6</v>
      </c>
      <c r="F33" s="47">
        <f>SUM(B33:E33)</f>
        <v>942</v>
      </c>
      <c r="G33" s="60">
        <f t="shared" si="5"/>
        <v>70</v>
      </c>
      <c r="H33" s="4">
        <f t="shared" si="5"/>
        <v>92</v>
      </c>
      <c r="I33" s="4">
        <f t="shared" si="5"/>
        <v>20</v>
      </c>
      <c r="J33" s="4">
        <f t="shared" si="5"/>
        <v>3</v>
      </c>
      <c r="K33" s="47">
        <f t="shared" si="5"/>
        <v>185</v>
      </c>
      <c r="L33" s="79">
        <f>L12+L17+L21+L26+L31</f>
        <v>1127</v>
      </c>
      <c r="M33" s="36">
        <f t="shared" si="5"/>
        <v>35602</v>
      </c>
      <c r="N33" s="20">
        <f t="shared" si="5"/>
        <v>5275</v>
      </c>
      <c r="O33" s="20">
        <f t="shared" si="5"/>
        <v>40877</v>
      </c>
      <c r="P33"/>
      <c r="Q33" s="26"/>
    </row>
    <row r="34" ht="13.5" thickTop="1"/>
    <row r="35" spans="1:6" ht="12.75">
      <c r="A35" s="27"/>
      <c r="B35" s="80"/>
      <c r="C35" s="80"/>
      <c r="D35" s="80"/>
      <c r="E35" s="80"/>
      <c r="F35" s="27"/>
    </row>
    <row r="36" spans="1:6" ht="12.75">
      <c r="A36" s="81"/>
      <c r="B36" s="81"/>
      <c r="C36" s="81"/>
      <c r="D36" s="81"/>
      <c r="E36" s="81"/>
      <c r="F36" s="82"/>
    </row>
  </sheetData>
  <mergeCells count="14">
    <mergeCell ref="A1:P1"/>
    <mergeCell ref="A2:P2"/>
    <mergeCell ref="A3:P3"/>
    <mergeCell ref="A4:P4"/>
    <mergeCell ref="A27:O27"/>
    <mergeCell ref="O5:O6"/>
    <mergeCell ref="A13:O13"/>
    <mergeCell ref="A18:O18"/>
    <mergeCell ref="A22:O22"/>
    <mergeCell ref="M5:M6"/>
    <mergeCell ref="N5:N6"/>
    <mergeCell ref="A5:A6"/>
    <mergeCell ref="B5:F5"/>
    <mergeCell ref="G5:K5"/>
  </mergeCells>
  <printOptions/>
  <pageMargins left="0.78" right="0.17" top="1" bottom="1" header="0.492125985" footer="0.49212598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A1" sqref="A1:IV16384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1.140625" style="0" customWidth="1"/>
    <col min="13" max="13" width="12.8515625" style="0" customWidth="1"/>
    <col min="14" max="14" width="8.57421875" style="0" bestFit="1" customWidth="1"/>
    <col min="15" max="15" width="5.57421875" style="0" customWidth="1"/>
    <col min="16" max="16" width="9.140625" style="25" customWidth="1"/>
  </cols>
  <sheetData>
    <row r="1" spans="1:15" ht="15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6" s="1" customFormat="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26"/>
    </row>
    <row r="3" spans="1:16" s="1" customFormat="1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26"/>
    </row>
    <row r="4" spans="1:16" s="1" customFormat="1" ht="16.5" thickBot="1">
      <c r="A4" s="100" t="s">
        <v>30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26"/>
    </row>
    <row r="5" spans="1:16" s="1" customFormat="1" ht="27" customHeight="1" thickBot="1" thickTop="1">
      <c r="A5" s="93" t="s">
        <v>2</v>
      </c>
      <c r="B5" s="89" t="s">
        <v>3</v>
      </c>
      <c r="C5" s="95"/>
      <c r="D5" s="95"/>
      <c r="E5" s="95"/>
      <c r="F5" s="95"/>
      <c r="G5" s="96" t="s">
        <v>24</v>
      </c>
      <c r="H5" s="97"/>
      <c r="I5" s="97"/>
      <c r="J5" s="97"/>
      <c r="K5" s="102"/>
      <c r="L5" s="89" t="s">
        <v>4</v>
      </c>
      <c r="M5" s="91" t="s">
        <v>25</v>
      </c>
      <c r="N5" s="87" t="s">
        <v>27</v>
      </c>
      <c r="P5" s="26"/>
    </row>
    <row r="6" spans="1:16" s="1" customFormat="1" ht="13.5" thickBot="1">
      <c r="A6" s="94"/>
      <c r="B6" s="10">
        <v>40</v>
      </c>
      <c r="C6" s="21">
        <v>24</v>
      </c>
      <c r="D6" s="21">
        <v>12</v>
      </c>
      <c r="E6" s="21">
        <v>9</v>
      </c>
      <c r="F6" s="21" t="s">
        <v>5</v>
      </c>
      <c r="G6" s="10">
        <v>40</v>
      </c>
      <c r="H6" s="21">
        <v>24</v>
      </c>
      <c r="I6" s="21">
        <v>12</v>
      </c>
      <c r="J6" s="21">
        <v>9</v>
      </c>
      <c r="K6" s="21" t="s">
        <v>5</v>
      </c>
      <c r="L6" s="90"/>
      <c r="M6" s="92"/>
      <c r="N6" s="88"/>
      <c r="P6" s="26"/>
    </row>
    <row r="7" spans="1:14" ht="12" customHeight="1">
      <c r="A7" s="37" t="s">
        <v>6</v>
      </c>
      <c r="B7" s="42">
        <f>72+45</f>
        <v>117</v>
      </c>
      <c r="C7" s="42">
        <v>14</v>
      </c>
      <c r="D7" s="42">
        <v>7</v>
      </c>
      <c r="E7" s="42">
        <v>1</v>
      </c>
      <c r="F7" s="43">
        <f>SUM(B7:E7)</f>
        <v>139</v>
      </c>
      <c r="G7" s="41">
        <v>0</v>
      </c>
      <c r="H7" s="42">
        <v>4</v>
      </c>
      <c r="I7" s="42">
        <v>0</v>
      </c>
      <c r="J7" s="42">
        <v>0</v>
      </c>
      <c r="K7" s="43">
        <f>SUM(G7:J7)</f>
        <v>4</v>
      </c>
      <c r="L7" s="34">
        <f>B7*$B$6+C7*$C$6+D7*$D$6+E7*$E$6</f>
        <v>5109</v>
      </c>
      <c r="M7" s="5">
        <f>G7*$G$6+H7*$H$6+I7*$I$6+J7*$J$6</f>
        <v>96</v>
      </c>
      <c r="N7" s="12">
        <f>SUM(L7:M7)</f>
        <v>5205</v>
      </c>
    </row>
    <row r="8" spans="1:14" ht="12.75">
      <c r="A8" s="37" t="s">
        <v>23</v>
      </c>
      <c r="B8" s="5">
        <f>34+37</f>
        <v>71</v>
      </c>
      <c r="C8" s="5">
        <v>30</v>
      </c>
      <c r="D8" s="5">
        <v>12</v>
      </c>
      <c r="E8" s="5">
        <v>2</v>
      </c>
      <c r="F8" s="51">
        <f>SUM(B8:E8)</f>
        <v>115</v>
      </c>
      <c r="G8" s="44">
        <v>0</v>
      </c>
      <c r="H8" s="5">
        <v>15</v>
      </c>
      <c r="I8" s="5">
        <v>4</v>
      </c>
      <c r="J8" s="5">
        <v>0</v>
      </c>
      <c r="K8" s="45">
        <f>SUM(G8:J8)</f>
        <v>19</v>
      </c>
      <c r="L8" s="34">
        <f>B8*$B$6+C8*$C$6+D8*$D$6+E8*$E$6</f>
        <v>3722</v>
      </c>
      <c r="M8" s="5">
        <f>G8*$G$6+H8*$H$6+I8*$I$6+J8*$J$6</f>
        <v>408</v>
      </c>
      <c r="N8" s="12">
        <f>SUM(L8:M8)</f>
        <v>4130</v>
      </c>
    </row>
    <row r="9" spans="1:14" ht="12.75">
      <c r="A9" s="38" t="s">
        <v>7</v>
      </c>
      <c r="B9" s="2">
        <f>33+40</f>
        <v>73</v>
      </c>
      <c r="C9" s="2">
        <v>3</v>
      </c>
      <c r="D9" s="2">
        <v>0</v>
      </c>
      <c r="E9" s="2">
        <v>1</v>
      </c>
      <c r="F9" s="51">
        <f>SUM(B9:E9)</f>
        <v>77</v>
      </c>
      <c r="G9" s="44">
        <v>0</v>
      </c>
      <c r="H9" s="5">
        <v>3</v>
      </c>
      <c r="I9" s="5">
        <v>2</v>
      </c>
      <c r="J9" s="5">
        <v>0</v>
      </c>
      <c r="K9" s="45">
        <f>SUM(G9:J9)</f>
        <v>5</v>
      </c>
      <c r="L9" s="34">
        <f>B9*$B$6+C9*$C$6+D9*$D$6+E9*$E$6</f>
        <v>3001</v>
      </c>
      <c r="M9" s="5">
        <f>G9*$G$6+H9*$H$6+I9*$I$6+J9*$J$6</f>
        <v>96</v>
      </c>
      <c r="N9" s="12">
        <f>SUM(L9:M9)</f>
        <v>3097</v>
      </c>
    </row>
    <row r="10" spans="1:14" ht="12.75">
      <c r="A10" s="38" t="s">
        <v>8</v>
      </c>
      <c r="B10" s="2">
        <f>19+12</f>
        <v>31</v>
      </c>
      <c r="C10" s="2">
        <v>5</v>
      </c>
      <c r="D10" s="2">
        <v>0</v>
      </c>
      <c r="E10" s="2">
        <v>1</v>
      </c>
      <c r="F10" s="51">
        <f>SUM(B10:E10)</f>
        <v>37</v>
      </c>
      <c r="G10" s="46">
        <v>1</v>
      </c>
      <c r="H10" s="2">
        <v>7</v>
      </c>
      <c r="I10" s="2">
        <v>0</v>
      </c>
      <c r="J10" s="2">
        <v>0</v>
      </c>
      <c r="K10" s="51">
        <f>SUM(G10:J10)</f>
        <v>8</v>
      </c>
      <c r="L10" s="34">
        <f>B10*$B$6+C10*$C$6+D10*$D$6+E10*$E$6</f>
        <v>1369</v>
      </c>
      <c r="M10" s="5">
        <f>G10*$G$6+H10*$H$6+I10*$I$6+J10*$J$6</f>
        <v>208</v>
      </c>
      <c r="N10" s="12">
        <f>SUM(L10:M10)</f>
        <v>1577</v>
      </c>
    </row>
    <row r="11" spans="1:14" ht="13.5" thickBot="1">
      <c r="A11" s="39" t="s">
        <v>9</v>
      </c>
      <c r="B11" s="56">
        <f>36+27</f>
        <v>63</v>
      </c>
      <c r="C11" s="56">
        <v>0</v>
      </c>
      <c r="D11" s="56">
        <v>0</v>
      </c>
      <c r="E11" s="56">
        <v>0</v>
      </c>
      <c r="F11" s="57">
        <f>SUM(B11:E11)</f>
        <v>63</v>
      </c>
      <c r="G11" s="55">
        <v>7</v>
      </c>
      <c r="H11" s="56">
        <v>3</v>
      </c>
      <c r="I11" s="56">
        <v>0</v>
      </c>
      <c r="J11" s="56">
        <v>0</v>
      </c>
      <c r="K11" s="57">
        <f>SUM(G11:J11)</f>
        <v>10</v>
      </c>
      <c r="L11" s="34">
        <f>B11*$B$6+C11*$C$6+D11*$D$6+E11*$E$6</f>
        <v>2520</v>
      </c>
      <c r="M11" s="5">
        <f>G11*$G$6+H11*$H$6+I11*$I$6+J11*$J$6</f>
        <v>352</v>
      </c>
      <c r="N11" s="12">
        <f>SUM(L11:M11)</f>
        <v>2872</v>
      </c>
    </row>
    <row r="12" spans="1:16" s="1" customFormat="1" ht="13.5" thickBot="1">
      <c r="A12" s="40" t="s">
        <v>10</v>
      </c>
      <c r="B12" s="54">
        <f aca="true" t="shared" si="0" ref="B12:N12">SUM(B7:B11)</f>
        <v>355</v>
      </c>
      <c r="C12" s="54">
        <f t="shared" si="0"/>
        <v>52</v>
      </c>
      <c r="D12" s="54">
        <f t="shared" si="0"/>
        <v>19</v>
      </c>
      <c r="E12" s="54">
        <f t="shared" si="0"/>
        <v>5</v>
      </c>
      <c r="F12" s="53">
        <f t="shared" si="0"/>
        <v>431</v>
      </c>
      <c r="G12" s="4">
        <f t="shared" si="0"/>
        <v>8</v>
      </c>
      <c r="H12" s="4">
        <f t="shared" si="0"/>
        <v>32</v>
      </c>
      <c r="I12" s="4">
        <f t="shared" si="0"/>
        <v>6</v>
      </c>
      <c r="J12" s="4">
        <f t="shared" si="0"/>
        <v>0</v>
      </c>
      <c r="K12" s="47">
        <f t="shared" si="0"/>
        <v>46</v>
      </c>
      <c r="L12" s="35">
        <f t="shared" si="0"/>
        <v>15721</v>
      </c>
      <c r="M12" s="4">
        <f t="shared" si="0"/>
        <v>1160</v>
      </c>
      <c r="N12" s="16">
        <f t="shared" si="0"/>
        <v>16881</v>
      </c>
      <c r="O12"/>
      <c r="P12" s="27"/>
    </row>
    <row r="13" spans="1:16" s="1" customFormat="1" ht="13.5" thickBot="1">
      <c r="A13" s="83" t="s">
        <v>11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6"/>
      <c r="O13"/>
      <c r="P13" s="25"/>
    </row>
    <row r="14" spans="1:14" ht="12.75">
      <c r="A14" s="37" t="s">
        <v>8</v>
      </c>
      <c r="B14" s="42">
        <f>23+10</f>
        <v>33</v>
      </c>
      <c r="C14" s="42">
        <v>8</v>
      </c>
      <c r="D14" s="42">
        <v>1</v>
      </c>
      <c r="E14" s="42">
        <v>1</v>
      </c>
      <c r="F14" s="58">
        <f>SUM(B14:E14)</f>
        <v>43</v>
      </c>
      <c r="G14" s="41">
        <v>0</v>
      </c>
      <c r="H14" s="42">
        <v>5</v>
      </c>
      <c r="I14" s="42">
        <v>0</v>
      </c>
      <c r="J14" s="42">
        <v>1</v>
      </c>
      <c r="K14" s="43">
        <f>SUM(G14:J14)</f>
        <v>6</v>
      </c>
      <c r="L14" s="34">
        <f>B14*$B$6+C14*$C$6+D14*$D$6+E14*$E$6</f>
        <v>1533</v>
      </c>
      <c r="M14" s="5">
        <f>G14*$G$6+H14*$H$6+I14*$I$6+J14*$J$6</f>
        <v>129</v>
      </c>
      <c r="N14" s="12">
        <f>SUM(L14:M14)</f>
        <v>1662</v>
      </c>
    </row>
    <row r="15" spans="1:14" ht="12.75">
      <c r="A15" s="38" t="s">
        <v>12</v>
      </c>
      <c r="B15" s="2">
        <f>16+21</f>
        <v>37</v>
      </c>
      <c r="C15" s="2">
        <v>1</v>
      </c>
      <c r="D15" s="2">
        <v>0</v>
      </c>
      <c r="E15" s="2">
        <v>0</v>
      </c>
      <c r="F15" s="58">
        <f>SUM(B15:E15)</f>
        <v>38</v>
      </c>
      <c r="G15" s="46">
        <v>1</v>
      </c>
      <c r="H15" s="2">
        <v>14</v>
      </c>
      <c r="I15" s="2">
        <v>3</v>
      </c>
      <c r="J15" s="2">
        <v>0</v>
      </c>
      <c r="K15" s="45">
        <f>SUM(G15:J15)</f>
        <v>18</v>
      </c>
      <c r="L15" s="34">
        <f>B15*$B$6+C15*$C$6+D15*$D$6+E15*$E$6</f>
        <v>1504</v>
      </c>
      <c r="M15" s="5">
        <f>G15*$G$6+H15*$H$6+I15*$I$6+J15*$J$6</f>
        <v>412</v>
      </c>
      <c r="N15" s="12">
        <f>SUM(L15:M15)</f>
        <v>1916</v>
      </c>
    </row>
    <row r="16" spans="1:14" ht="13.5" thickBot="1">
      <c r="A16" s="39" t="s">
        <v>13</v>
      </c>
      <c r="B16" s="3">
        <f>16+18</f>
        <v>34</v>
      </c>
      <c r="C16" s="3">
        <v>11</v>
      </c>
      <c r="D16" s="3">
        <v>3</v>
      </c>
      <c r="E16" s="3">
        <v>0</v>
      </c>
      <c r="F16" s="58">
        <f>SUM(B16:E16)</f>
        <v>48</v>
      </c>
      <c r="G16" s="55">
        <v>0</v>
      </c>
      <c r="H16" s="56">
        <v>7</v>
      </c>
      <c r="I16" s="56">
        <v>4</v>
      </c>
      <c r="J16" s="56">
        <v>0</v>
      </c>
      <c r="K16" s="59">
        <f>SUM(G16:J16)</f>
        <v>11</v>
      </c>
      <c r="L16" s="34">
        <f>B16*$B$6+C16*$C$6+D16*$D$6+E16*$E$6</f>
        <v>1660</v>
      </c>
      <c r="M16" s="5">
        <f>G16*$G$6+H16*$H$6+I16*$I$6+J16*$J$6</f>
        <v>216</v>
      </c>
      <c r="N16" s="12">
        <f>SUM(L16:M16)</f>
        <v>1876</v>
      </c>
    </row>
    <row r="17" spans="1:16" s="1" customFormat="1" ht="13.5" thickBot="1">
      <c r="A17" s="40" t="s">
        <v>10</v>
      </c>
      <c r="B17" s="4">
        <f aca="true" t="shared" si="1" ref="B17:N17">SUM(B14:B16)</f>
        <v>104</v>
      </c>
      <c r="C17" s="4">
        <f t="shared" si="1"/>
        <v>20</v>
      </c>
      <c r="D17" s="4">
        <f t="shared" si="1"/>
        <v>4</v>
      </c>
      <c r="E17" s="4">
        <f t="shared" si="1"/>
        <v>1</v>
      </c>
      <c r="F17" s="47">
        <f t="shared" si="1"/>
        <v>129</v>
      </c>
      <c r="G17" s="4">
        <f t="shared" si="1"/>
        <v>1</v>
      </c>
      <c r="H17" s="4">
        <f t="shared" si="1"/>
        <v>26</v>
      </c>
      <c r="I17" s="4">
        <f t="shared" si="1"/>
        <v>7</v>
      </c>
      <c r="J17" s="4">
        <f t="shared" si="1"/>
        <v>1</v>
      </c>
      <c r="K17" s="47">
        <f t="shared" si="1"/>
        <v>35</v>
      </c>
      <c r="L17" s="35">
        <f t="shared" si="1"/>
        <v>4697</v>
      </c>
      <c r="M17" s="4">
        <f t="shared" si="1"/>
        <v>757</v>
      </c>
      <c r="N17" s="16">
        <f t="shared" si="1"/>
        <v>5454</v>
      </c>
      <c r="O17"/>
      <c r="P17" s="27"/>
    </row>
    <row r="18" spans="1:16" s="1" customFormat="1" ht="13.5" thickBot="1">
      <c r="A18" s="83" t="s">
        <v>14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6"/>
      <c r="O18"/>
      <c r="P18" s="25"/>
    </row>
    <row r="19" spans="1:14" ht="12.75">
      <c r="A19" s="37" t="s">
        <v>15</v>
      </c>
      <c r="B19" s="42">
        <f>17+22</f>
        <v>39</v>
      </c>
      <c r="C19" s="42">
        <v>0</v>
      </c>
      <c r="D19" s="42">
        <v>0</v>
      </c>
      <c r="E19" s="42">
        <v>0</v>
      </c>
      <c r="F19" s="43">
        <f>SUM(B19:E19)</f>
        <v>39</v>
      </c>
      <c r="G19" s="41">
        <v>7</v>
      </c>
      <c r="H19" s="42">
        <v>1</v>
      </c>
      <c r="I19" s="42">
        <v>0</v>
      </c>
      <c r="J19" s="42">
        <v>0</v>
      </c>
      <c r="K19" s="43">
        <f>SUM(G19:J19)</f>
        <v>8</v>
      </c>
      <c r="L19" s="34">
        <f>B19*$B$6+C19*$C$6+D19*$D$6+E19*$E$6</f>
        <v>1560</v>
      </c>
      <c r="M19" s="5">
        <f>G19*$G$6+H19*$H$6+I19*$I$6+J19*$J$6</f>
        <v>304</v>
      </c>
      <c r="N19" s="12">
        <f>SUM(L19:M19)</f>
        <v>1864</v>
      </c>
    </row>
    <row r="20" spans="1:14" ht="13.5" thickBot="1">
      <c r="A20" s="39" t="s">
        <v>8</v>
      </c>
      <c r="B20" s="56">
        <f>13+22</f>
        <v>35</v>
      </c>
      <c r="C20" s="56">
        <v>1</v>
      </c>
      <c r="D20" s="56">
        <v>0</v>
      </c>
      <c r="E20" s="56">
        <v>0</v>
      </c>
      <c r="F20" s="57">
        <f>SUM(B20:E20)</f>
        <v>36</v>
      </c>
      <c r="G20" s="55">
        <v>1</v>
      </c>
      <c r="H20" s="56">
        <v>5</v>
      </c>
      <c r="I20" s="56">
        <v>2</v>
      </c>
      <c r="J20" s="56">
        <v>0</v>
      </c>
      <c r="K20" s="57">
        <f>SUM(G20:J20)</f>
        <v>8</v>
      </c>
      <c r="L20" s="34">
        <f>B20*$B$6+C20*$C$6+D20*$D$6+E20*$E$6</f>
        <v>1424</v>
      </c>
      <c r="M20" s="5">
        <f>G20*$G$6+H20*$H$6+I20*$I$6+J20*$J$6</f>
        <v>184</v>
      </c>
      <c r="N20" s="12">
        <f>SUM(L20:M20)</f>
        <v>1608</v>
      </c>
    </row>
    <row r="21" spans="1:16" s="1" customFormat="1" ht="14.25" customHeight="1" thickBot="1">
      <c r="A21" s="40" t="s">
        <v>10</v>
      </c>
      <c r="B21" s="4">
        <f aca="true" t="shared" si="2" ref="B21:N21">SUM(B19:B20)</f>
        <v>74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47">
        <f t="shared" si="2"/>
        <v>75</v>
      </c>
      <c r="G21" s="4">
        <f t="shared" si="2"/>
        <v>8</v>
      </c>
      <c r="H21" s="4">
        <f t="shared" si="2"/>
        <v>6</v>
      </c>
      <c r="I21" s="4">
        <f t="shared" si="2"/>
        <v>2</v>
      </c>
      <c r="J21" s="4">
        <f t="shared" si="2"/>
        <v>0</v>
      </c>
      <c r="K21" s="47">
        <f t="shared" si="2"/>
        <v>16</v>
      </c>
      <c r="L21" s="35">
        <f t="shared" si="2"/>
        <v>2984</v>
      </c>
      <c r="M21" s="4">
        <f t="shared" si="2"/>
        <v>488</v>
      </c>
      <c r="N21" s="16">
        <f t="shared" si="2"/>
        <v>3472</v>
      </c>
      <c r="O21"/>
      <c r="P21" s="27"/>
    </row>
    <row r="22" spans="1:16" s="1" customFormat="1" ht="13.5" thickBot="1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6"/>
      <c r="O22"/>
      <c r="P22" s="25"/>
    </row>
    <row r="23" spans="1:14" ht="12.75">
      <c r="A23" s="37" t="s">
        <v>17</v>
      </c>
      <c r="B23" s="42">
        <f>11+26</f>
        <v>37</v>
      </c>
      <c r="C23" s="42">
        <v>0</v>
      </c>
      <c r="D23" s="42">
        <v>0</v>
      </c>
      <c r="E23" s="42">
        <v>0</v>
      </c>
      <c r="F23" s="43">
        <f>SUM(B23:E23)</f>
        <v>37</v>
      </c>
      <c r="G23" s="41">
        <v>1</v>
      </c>
      <c r="H23" s="42">
        <v>1</v>
      </c>
      <c r="I23" s="42">
        <v>0</v>
      </c>
      <c r="J23" s="42">
        <v>0</v>
      </c>
      <c r="K23" s="43">
        <f>SUM(G23:J23)</f>
        <v>2</v>
      </c>
      <c r="L23" s="34">
        <f>B23*$B$6+C23*$C$6+D23*$D$6+E23*$E$6</f>
        <v>1480</v>
      </c>
      <c r="M23" s="5">
        <f>G23*$G$6+H23*$H$6+I23*$I$6+J23*$J$6</f>
        <v>64</v>
      </c>
      <c r="N23" s="12">
        <f>SUM(L23:M23)</f>
        <v>1544</v>
      </c>
    </row>
    <row r="24" spans="1:14" s="33" customFormat="1" ht="12.75">
      <c r="A24" s="48" t="s">
        <v>18</v>
      </c>
      <c r="B24" s="29">
        <f>29+38</f>
        <v>67</v>
      </c>
      <c r="C24" s="29">
        <v>2</v>
      </c>
      <c r="D24" s="29">
        <v>0</v>
      </c>
      <c r="E24" s="29">
        <v>0</v>
      </c>
      <c r="F24" s="51">
        <f>SUM(B24:E24)</f>
        <v>69</v>
      </c>
      <c r="G24" s="49">
        <v>3</v>
      </c>
      <c r="H24" s="29">
        <v>2</v>
      </c>
      <c r="I24" s="29">
        <v>0</v>
      </c>
      <c r="J24" s="29">
        <v>0</v>
      </c>
      <c r="K24" s="50">
        <f>SUM(G24:J24)</f>
        <v>5</v>
      </c>
      <c r="L24" s="34">
        <f>B24*$B$6+C24*$C$6+D24*$D$6+E24*$E$6</f>
        <v>2728</v>
      </c>
      <c r="M24" s="31">
        <f>G24*$G$6+H24*$H$6+I24*$I$6+J24*$J$6</f>
        <v>168</v>
      </c>
      <c r="N24" s="32">
        <f>SUM(L24:M24)</f>
        <v>2896</v>
      </c>
    </row>
    <row r="25" spans="1:14" ht="13.5" thickBot="1">
      <c r="A25" s="39" t="s">
        <v>8</v>
      </c>
      <c r="B25" s="56">
        <f>12+15</f>
        <v>27</v>
      </c>
      <c r="C25" s="56">
        <v>3</v>
      </c>
      <c r="D25" s="56">
        <v>0</v>
      </c>
      <c r="E25" s="56">
        <v>0</v>
      </c>
      <c r="F25" s="57">
        <f>SUM(B25:E25)</f>
        <v>30</v>
      </c>
      <c r="G25" s="55">
        <v>0</v>
      </c>
      <c r="H25" s="56">
        <v>5</v>
      </c>
      <c r="I25" s="56">
        <v>0</v>
      </c>
      <c r="J25" s="56">
        <v>0</v>
      </c>
      <c r="K25" s="59">
        <f>SUM(G25:J25)</f>
        <v>5</v>
      </c>
      <c r="L25" s="34">
        <f>B25*$B$6+C25*$C$6+D25*$D$6+E25*$E$6</f>
        <v>1152</v>
      </c>
      <c r="M25" s="5">
        <f>G25*$G$6+H25*$H$6+I25*$I$6+J25*$J$6</f>
        <v>120</v>
      </c>
      <c r="N25" s="12">
        <f>SUM(L25:M25)</f>
        <v>1272</v>
      </c>
    </row>
    <row r="26" spans="1:16" s="1" customFormat="1" ht="13.5" thickBot="1">
      <c r="A26" s="40" t="s">
        <v>10</v>
      </c>
      <c r="B26" s="4">
        <f aca="true" t="shared" si="3" ref="B26:N26">SUM(B23:B25)</f>
        <v>131</v>
      </c>
      <c r="C26" s="4">
        <f t="shared" si="3"/>
        <v>5</v>
      </c>
      <c r="D26" s="4">
        <f t="shared" si="3"/>
        <v>0</v>
      </c>
      <c r="E26" s="4">
        <f t="shared" si="3"/>
        <v>0</v>
      </c>
      <c r="F26" s="47">
        <f t="shared" si="3"/>
        <v>136</v>
      </c>
      <c r="G26" s="4">
        <f t="shared" si="3"/>
        <v>4</v>
      </c>
      <c r="H26" s="4">
        <f t="shared" si="3"/>
        <v>8</v>
      </c>
      <c r="I26" s="4">
        <f t="shared" si="3"/>
        <v>0</v>
      </c>
      <c r="J26" s="4">
        <f t="shared" si="3"/>
        <v>0</v>
      </c>
      <c r="K26" s="47">
        <f t="shared" si="3"/>
        <v>12</v>
      </c>
      <c r="L26" s="35">
        <f t="shared" si="3"/>
        <v>5360</v>
      </c>
      <c r="M26" s="4">
        <f t="shared" si="3"/>
        <v>352</v>
      </c>
      <c r="N26" s="16">
        <f t="shared" si="3"/>
        <v>5712</v>
      </c>
      <c r="O26"/>
      <c r="P26" s="27"/>
    </row>
    <row r="27" spans="1:16" s="1" customFormat="1" ht="13.5" thickBot="1">
      <c r="A27" s="83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6"/>
      <c r="O27"/>
      <c r="P27" s="25"/>
    </row>
    <row r="28" spans="1:14" ht="12.75">
      <c r="A28" s="37" t="s">
        <v>20</v>
      </c>
      <c r="B28" s="42">
        <f>27+14</f>
        <v>41</v>
      </c>
      <c r="C28" s="42">
        <v>1</v>
      </c>
      <c r="D28" s="42">
        <v>0</v>
      </c>
      <c r="E28" s="42">
        <v>1</v>
      </c>
      <c r="F28" s="43">
        <f>SUM(B28:E28)</f>
        <v>43</v>
      </c>
      <c r="G28" s="41">
        <v>5</v>
      </c>
      <c r="H28" s="42">
        <v>1</v>
      </c>
      <c r="I28" s="42">
        <v>0</v>
      </c>
      <c r="J28" s="42">
        <v>0</v>
      </c>
      <c r="K28" s="43">
        <f>SUM(G28:J28)</f>
        <v>6</v>
      </c>
      <c r="L28" s="34">
        <f>B28*$B$6+C28*$C$6+D28*$D$6+E28*$E$6</f>
        <v>1673</v>
      </c>
      <c r="M28" s="5">
        <f>G28*$G$6+H28*$H$6+I28*$I$6+J28*$J$6</f>
        <v>224</v>
      </c>
      <c r="N28" s="12">
        <f>SUM(L28:M28)</f>
        <v>1897</v>
      </c>
    </row>
    <row r="29" spans="1:14" ht="12.75">
      <c r="A29" s="38" t="s">
        <v>8</v>
      </c>
      <c r="B29" s="2">
        <f>17+18</f>
        <v>35</v>
      </c>
      <c r="C29" s="2">
        <v>3</v>
      </c>
      <c r="D29" s="2">
        <v>2</v>
      </c>
      <c r="E29" s="2">
        <v>1</v>
      </c>
      <c r="F29" s="51">
        <f>SUM(B29:E29)</f>
        <v>41</v>
      </c>
      <c r="G29" s="46">
        <v>3</v>
      </c>
      <c r="H29" s="2">
        <v>0</v>
      </c>
      <c r="I29" s="2">
        <v>0</v>
      </c>
      <c r="J29" s="2">
        <v>0</v>
      </c>
      <c r="K29" s="45">
        <f>SUM(G29:J29)</f>
        <v>3</v>
      </c>
      <c r="L29" s="34">
        <f>B29*$B$6+C29*$C$6+D29*$D$6+E29*$E$6</f>
        <v>1505</v>
      </c>
      <c r="M29" s="5">
        <f>G29*$G$6+H29*$H$6+I29*$I$6+J29*$J$6</f>
        <v>120</v>
      </c>
      <c r="N29" s="12">
        <f>SUM(L29:M29)</f>
        <v>1625</v>
      </c>
    </row>
    <row r="30" spans="1:14" ht="13.5" thickBot="1">
      <c r="A30" s="39" t="s">
        <v>13</v>
      </c>
      <c r="B30" s="56">
        <f>17+28</f>
        <v>45</v>
      </c>
      <c r="C30" s="56">
        <v>0</v>
      </c>
      <c r="D30" s="56">
        <v>0</v>
      </c>
      <c r="E30" s="56">
        <v>0</v>
      </c>
      <c r="F30" s="57">
        <f>SUM(B30:E30)</f>
        <v>45</v>
      </c>
      <c r="G30" s="55">
        <v>7</v>
      </c>
      <c r="H30" s="56">
        <v>7</v>
      </c>
      <c r="I30" s="56">
        <v>0</v>
      </c>
      <c r="J30" s="56">
        <v>0</v>
      </c>
      <c r="K30" s="59">
        <f>SUM(G30:J30)</f>
        <v>14</v>
      </c>
      <c r="L30" s="34">
        <f>B30*$B$6+C30*$C$6+D30*$D$6+E30*$E$6</f>
        <v>1800</v>
      </c>
      <c r="M30" s="5">
        <f>G30*$G$6+H30*$H$6+I30*$I$6+J30*$J$6</f>
        <v>448</v>
      </c>
      <c r="N30" s="12">
        <f>SUM(L30:M30)</f>
        <v>2248</v>
      </c>
    </row>
    <row r="31" spans="1:16" s="1" customFormat="1" ht="13.5" thickBot="1">
      <c r="A31" s="40" t="s">
        <v>10</v>
      </c>
      <c r="B31" s="4">
        <f aca="true" t="shared" si="4" ref="B31:N31">SUM(B28:B30)</f>
        <v>121</v>
      </c>
      <c r="C31" s="4">
        <f t="shared" si="4"/>
        <v>4</v>
      </c>
      <c r="D31" s="4">
        <f t="shared" si="4"/>
        <v>2</v>
      </c>
      <c r="E31" s="4">
        <f t="shared" si="4"/>
        <v>2</v>
      </c>
      <c r="F31" s="47">
        <f t="shared" si="4"/>
        <v>129</v>
      </c>
      <c r="G31" s="4">
        <f t="shared" si="4"/>
        <v>15</v>
      </c>
      <c r="H31" s="4">
        <f t="shared" si="4"/>
        <v>8</v>
      </c>
      <c r="I31" s="4">
        <f t="shared" si="4"/>
        <v>0</v>
      </c>
      <c r="J31" s="4">
        <f t="shared" si="4"/>
        <v>0</v>
      </c>
      <c r="K31" s="47">
        <f t="shared" si="4"/>
        <v>23</v>
      </c>
      <c r="L31" s="35">
        <f t="shared" si="4"/>
        <v>4978</v>
      </c>
      <c r="M31" s="4">
        <f t="shared" si="4"/>
        <v>792</v>
      </c>
      <c r="N31" s="16">
        <f t="shared" si="4"/>
        <v>5770</v>
      </c>
      <c r="O31"/>
      <c r="P31" s="27"/>
    </row>
    <row r="32" spans="1:16" s="1" customFormat="1" ht="13.5" thickBo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8"/>
      <c r="O32"/>
      <c r="P32" s="26"/>
    </row>
    <row r="33" spans="1:16" s="1" customFormat="1" ht="13.5" thickBot="1">
      <c r="A33" s="52" t="s">
        <v>21</v>
      </c>
      <c r="B33" s="4">
        <f aca="true" t="shared" si="5" ref="B33:N33">B12+B17+B21+B26+B31</f>
        <v>785</v>
      </c>
      <c r="C33" s="4">
        <f t="shared" si="5"/>
        <v>82</v>
      </c>
      <c r="D33" s="4">
        <f t="shared" si="5"/>
        <v>25</v>
      </c>
      <c r="E33" s="4">
        <f t="shared" si="5"/>
        <v>8</v>
      </c>
      <c r="F33" s="47">
        <f>SUM(B33:E33)</f>
        <v>900</v>
      </c>
      <c r="G33" s="60">
        <f t="shared" si="5"/>
        <v>36</v>
      </c>
      <c r="H33" s="4">
        <f t="shared" si="5"/>
        <v>80</v>
      </c>
      <c r="I33" s="4">
        <f t="shared" si="5"/>
        <v>15</v>
      </c>
      <c r="J33" s="4">
        <f t="shared" si="5"/>
        <v>1</v>
      </c>
      <c r="K33" s="47">
        <f t="shared" si="5"/>
        <v>132</v>
      </c>
      <c r="L33" s="36">
        <f t="shared" si="5"/>
        <v>33740</v>
      </c>
      <c r="M33" s="20">
        <f t="shared" si="5"/>
        <v>3549</v>
      </c>
      <c r="N33" s="20">
        <f t="shared" si="5"/>
        <v>37289</v>
      </c>
      <c r="O33"/>
      <c r="P33" s="26"/>
    </row>
    <row r="34" ht="14.25" thickBot="1" thickTop="1"/>
    <row r="35" spans="1:6" ht="13.5" thickBot="1">
      <c r="A35" s="7" t="s">
        <v>22</v>
      </c>
      <c r="B35" s="8"/>
      <c r="C35" s="8"/>
      <c r="D35" s="8"/>
      <c r="E35" s="9"/>
      <c r="F35" s="10">
        <f>F33+K33</f>
        <v>1032</v>
      </c>
    </row>
  </sheetData>
  <mergeCells count="14">
    <mergeCell ref="M5:M6"/>
    <mergeCell ref="N5:N6"/>
    <mergeCell ref="A5:A6"/>
    <mergeCell ref="B5:F5"/>
    <mergeCell ref="G5:K5"/>
    <mergeCell ref="L5:L6"/>
    <mergeCell ref="A1:O1"/>
    <mergeCell ref="A2:O2"/>
    <mergeCell ref="A3:O3"/>
    <mergeCell ref="A4:O4"/>
    <mergeCell ref="A13:N13"/>
    <mergeCell ref="A18:N18"/>
    <mergeCell ref="A22:N22"/>
    <mergeCell ref="A27:N27"/>
  </mergeCells>
  <printOptions/>
  <pageMargins left="0.4" right="0.22" top="1" bottom="1" header="0.492125985" footer="0.49212598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B5" sqref="B5:F5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1.140625" style="0" customWidth="1"/>
    <col min="13" max="13" width="12.8515625" style="0" customWidth="1"/>
    <col min="14" max="14" width="8.57421875" style="0" bestFit="1" customWidth="1"/>
    <col min="15" max="15" width="5.57421875" style="0" customWidth="1"/>
    <col min="16" max="16" width="9.140625" style="25" customWidth="1"/>
  </cols>
  <sheetData>
    <row r="1" spans="1:15" ht="15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6" s="1" customFormat="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26"/>
    </row>
    <row r="3" spans="1:16" s="1" customFormat="1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26"/>
    </row>
    <row r="4" spans="1:16" s="1" customFormat="1" ht="16.5" thickBot="1">
      <c r="A4" s="100" t="s">
        <v>29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26"/>
    </row>
    <row r="5" spans="1:16" s="1" customFormat="1" ht="27" customHeight="1" thickBot="1" thickTop="1">
      <c r="A5" s="103" t="s">
        <v>2</v>
      </c>
      <c r="B5" s="95" t="s">
        <v>3</v>
      </c>
      <c r="C5" s="95"/>
      <c r="D5" s="95"/>
      <c r="E5" s="95"/>
      <c r="F5" s="95"/>
      <c r="G5" s="96" t="s">
        <v>24</v>
      </c>
      <c r="H5" s="97"/>
      <c r="I5" s="97"/>
      <c r="J5" s="97"/>
      <c r="K5" s="102"/>
      <c r="L5" s="89" t="s">
        <v>4</v>
      </c>
      <c r="M5" s="91" t="s">
        <v>25</v>
      </c>
      <c r="N5" s="87" t="s">
        <v>27</v>
      </c>
      <c r="P5" s="26"/>
    </row>
    <row r="6" spans="1:16" s="1" customFormat="1" ht="13.5" thickBot="1">
      <c r="A6" s="104"/>
      <c r="B6" s="10">
        <v>40</v>
      </c>
      <c r="C6" s="21">
        <v>24</v>
      </c>
      <c r="D6" s="21">
        <v>12</v>
      </c>
      <c r="E6" s="21">
        <v>9</v>
      </c>
      <c r="F6" s="21" t="s">
        <v>5</v>
      </c>
      <c r="G6" s="10">
        <v>40</v>
      </c>
      <c r="H6" s="21">
        <v>24</v>
      </c>
      <c r="I6" s="21">
        <v>12</v>
      </c>
      <c r="J6" s="21">
        <v>9</v>
      </c>
      <c r="K6" s="21" t="s">
        <v>5</v>
      </c>
      <c r="L6" s="90"/>
      <c r="M6" s="92"/>
      <c r="N6" s="88"/>
      <c r="P6" s="26"/>
    </row>
    <row r="7" spans="1:14" ht="12" customHeight="1">
      <c r="A7" s="37" t="s">
        <v>6</v>
      </c>
      <c r="B7" s="42">
        <v>117</v>
      </c>
      <c r="C7" s="42">
        <v>15</v>
      </c>
      <c r="D7" s="42">
        <v>6</v>
      </c>
      <c r="E7" s="42">
        <v>1</v>
      </c>
      <c r="F7" s="43">
        <f>SUM(B7:E7)</f>
        <v>139</v>
      </c>
      <c r="G7" s="41">
        <v>0</v>
      </c>
      <c r="H7" s="42">
        <v>6</v>
      </c>
      <c r="I7" s="42">
        <v>0</v>
      </c>
      <c r="J7" s="42">
        <v>0</v>
      </c>
      <c r="K7" s="43">
        <f>SUM(G7:J7)</f>
        <v>6</v>
      </c>
      <c r="L7" s="34">
        <f>B7*$B$6+C7*$C$6+D7*$D$6+E7*$E$6</f>
        <v>5121</v>
      </c>
      <c r="M7" s="5">
        <f>G7*$G$6+H7*$H$6+I7*$I$6+J7*$J$6</f>
        <v>144</v>
      </c>
      <c r="N7" s="12">
        <f>SUM(L7:M7)</f>
        <v>5265</v>
      </c>
    </row>
    <row r="8" spans="1:14" ht="12.75">
      <c r="A8" s="37" t="s">
        <v>23</v>
      </c>
      <c r="B8" s="5">
        <v>71</v>
      </c>
      <c r="C8" s="5">
        <v>30</v>
      </c>
      <c r="D8" s="5">
        <v>12</v>
      </c>
      <c r="E8" s="5">
        <v>2</v>
      </c>
      <c r="F8" s="51">
        <f>SUM(B8:E8)</f>
        <v>115</v>
      </c>
      <c r="G8" s="44">
        <v>0</v>
      </c>
      <c r="H8" s="5">
        <v>15</v>
      </c>
      <c r="I8" s="5">
        <v>4</v>
      </c>
      <c r="J8" s="5">
        <v>0</v>
      </c>
      <c r="K8" s="45">
        <f>SUM(G8:J8)</f>
        <v>19</v>
      </c>
      <c r="L8" s="34">
        <f>B8*$B$6+C8*$C$6+D8*$D$6+E8*$E$6</f>
        <v>3722</v>
      </c>
      <c r="M8" s="5">
        <f>G8*$G$6+H8*$H$6+I8*$I$6+J8*$J$6</f>
        <v>408</v>
      </c>
      <c r="N8" s="12">
        <f>SUM(L8:M8)</f>
        <v>4130</v>
      </c>
    </row>
    <row r="9" spans="1:14" ht="12.75">
      <c r="A9" s="38" t="s">
        <v>7</v>
      </c>
      <c r="B9" s="2">
        <v>73</v>
      </c>
      <c r="C9" s="2">
        <v>3</v>
      </c>
      <c r="D9" s="2">
        <v>0</v>
      </c>
      <c r="E9" s="2">
        <v>1</v>
      </c>
      <c r="F9" s="51">
        <f>SUM(B9:E9)</f>
        <v>77</v>
      </c>
      <c r="G9" s="44">
        <v>0</v>
      </c>
      <c r="H9" s="5">
        <v>3</v>
      </c>
      <c r="I9" s="5">
        <v>2</v>
      </c>
      <c r="J9" s="5">
        <v>0</v>
      </c>
      <c r="K9" s="45">
        <f>SUM(G9:J9)</f>
        <v>5</v>
      </c>
      <c r="L9" s="34">
        <f>B9*$B$6+C9*$C$6+D9*$D$6+E9*$E$6</f>
        <v>3001</v>
      </c>
      <c r="M9" s="5">
        <f>G9*$G$6+H9*$H$6+I9*$I$6+J9*$J$6</f>
        <v>96</v>
      </c>
      <c r="N9" s="12">
        <f>SUM(L9:M9)</f>
        <v>3097</v>
      </c>
    </row>
    <row r="10" spans="1:14" ht="12.75">
      <c r="A10" s="38" t="s">
        <v>8</v>
      </c>
      <c r="B10" s="2">
        <v>31</v>
      </c>
      <c r="C10" s="2">
        <v>5</v>
      </c>
      <c r="D10" s="2">
        <v>0</v>
      </c>
      <c r="E10" s="2">
        <v>1</v>
      </c>
      <c r="F10" s="51">
        <f>SUM(B10:E10)</f>
        <v>37</v>
      </c>
      <c r="G10" s="46">
        <v>1</v>
      </c>
      <c r="H10" s="2">
        <v>7</v>
      </c>
      <c r="I10" s="2">
        <v>0</v>
      </c>
      <c r="J10" s="2">
        <v>0</v>
      </c>
      <c r="K10" s="51">
        <f>SUM(G10:J10)</f>
        <v>8</v>
      </c>
      <c r="L10" s="34">
        <f>B10*$B$6+C10*$C$6+D10*$D$6+E10*$E$6</f>
        <v>1369</v>
      </c>
      <c r="M10" s="5">
        <f>G10*$G$6+H10*$H$6+I10*$I$6+J10*$J$6</f>
        <v>208</v>
      </c>
      <c r="N10" s="12">
        <f>SUM(L10:M10)</f>
        <v>1577</v>
      </c>
    </row>
    <row r="11" spans="1:14" ht="13.5" thickBot="1">
      <c r="A11" s="39" t="s">
        <v>9</v>
      </c>
      <c r="B11" s="56">
        <v>64</v>
      </c>
      <c r="C11" s="56">
        <v>0</v>
      </c>
      <c r="D11" s="56">
        <v>0</v>
      </c>
      <c r="E11" s="56">
        <v>0</v>
      </c>
      <c r="F11" s="57">
        <f>SUM(B11:E11)</f>
        <v>64</v>
      </c>
      <c r="G11" s="55">
        <v>8</v>
      </c>
      <c r="H11" s="56">
        <v>3</v>
      </c>
      <c r="I11" s="56">
        <v>0</v>
      </c>
      <c r="J11" s="56">
        <v>0</v>
      </c>
      <c r="K11" s="57">
        <f>SUM(G11:J11)</f>
        <v>11</v>
      </c>
      <c r="L11" s="34">
        <f>B11*$B$6+C11*$C$6+D11*$D$6+E11*$E$6</f>
        <v>2560</v>
      </c>
      <c r="M11" s="5">
        <f>G11*$G$6+H11*$H$6+I11*$I$6+J11*$J$6</f>
        <v>392</v>
      </c>
      <c r="N11" s="12">
        <f>SUM(L11:M11)</f>
        <v>2952</v>
      </c>
    </row>
    <row r="12" spans="1:16" s="1" customFormat="1" ht="13.5" thickBot="1">
      <c r="A12" s="40" t="s">
        <v>10</v>
      </c>
      <c r="B12" s="54">
        <f aca="true" t="shared" si="0" ref="B12:N12">SUM(B7:B11)</f>
        <v>356</v>
      </c>
      <c r="C12" s="54">
        <f t="shared" si="0"/>
        <v>53</v>
      </c>
      <c r="D12" s="54">
        <f t="shared" si="0"/>
        <v>18</v>
      </c>
      <c r="E12" s="54">
        <f t="shared" si="0"/>
        <v>5</v>
      </c>
      <c r="F12" s="53">
        <f t="shared" si="0"/>
        <v>432</v>
      </c>
      <c r="G12" s="4">
        <f t="shared" si="0"/>
        <v>9</v>
      </c>
      <c r="H12" s="4">
        <f t="shared" si="0"/>
        <v>34</v>
      </c>
      <c r="I12" s="4">
        <f t="shared" si="0"/>
        <v>6</v>
      </c>
      <c r="J12" s="4">
        <f t="shared" si="0"/>
        <v>0</v>
      </c>
      <c r="K12" s="47">
        <f t="shared" si="0"/>
        <v>49</v>
      </c>
      <c r="L12" s="35">
        <f t="shared" si="0"/>
        <v>15773</v>
      </c>
      <c r="M12" s="4">
        <f t="shared" si="0"/>
        <v>1248</v>
      </c>
      <c r="N12" s="16">
        <f t="shared" si="0"/>
        <v>17021</v>
      </c>
      <c r="O12"/>
      <c r="P12" s="27"/>
    </row>
    <row r="13" spans="1:16" s="1" customFormat="1" ht="13.5" thickBot="1">
      <c r="A13" s="83" t="s">
        <v>11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6"/>
      <c r="O13"/>
      <c r="P13" s="25"/>
    </row>
    <row r="14" spans="1:14" ht="12.75">
      <c r="A14" s="37" t="s">
        <v>8</v>
      </c>
      <c r="B14" s="42">
        <v>34</v>
      </c>
      <c r="C14" s="42">
        <v>9</v>
      </c>
      <c r="D14" s="42">
        <v>1</v>
      </c>
      <c r="E14" s="42">
        <v>1</v>
      </c>
      <c r="F14" s="58">
        <f>SUM(B14:E14)</f>
        <v>45</v>
      </c>
      <c r="G14" s="41">
        <v>0</v>
      </c>
      <c r="H14" s="42">
        <v>5</v>
      </c>
      <c r="I14" s="42">
        <v>0</v>
      </c>
      <c r="J14" s="42">
        <v>1</v>
      </c>
      <c r="K14" s="43">
        <f>SUM(G14:J14)</f>
        <v>6</v>
      </c>
      <c r="L14" s="34">
        <f>B14*$B$6+C14*$C$6+D14*$D$6+E14*$E$6</f>
        <v>1597</v>
      </c>
      <c r="M14" s="5">
        <f>G14*$G$6+H14*$H$6+I14*$I$6+J14*$J$6</f>
        <v>129</v>
      </c>
      <c r="N14" s="12">
        <f>SUM(L14:M14)</f>
        <v>1726</v>
      </c>
    </row>
    <row r="15" spans="1:14" ht="12.75">
      <c r="A15" s="38" t="s">
        <v>12</v>
      </c>
      <c r="B15" s="2">
        <v>37</v>
      </c>
      <c r="C15" s="2">
        <v>1</v>
      </c>
      <c r="D15" s="2">
        <v>0</v>
      </c>
      <c r="E15" s="2">
        <v>0</v>
      </c>
      <c r="F15" s="58">
        <f>SUM(B15:E15)</f>
        <v>38</v>
      </c>
      <c r="G15" s="46">
        <v>1</v>
      </c>
      <c r="H15" s="2">
        <v>18</v>
      </c>
      <c r="I15" s="2">
        <v>5</v>
      </c>
      <c r="J15" s="2">
        <v>0</v>
      </c>
      <c r="K15" s="45">
        <f>SUM(G15:J15)</f>
        <v>24</v>
      </c>
      <c r="L15" s="34">
        <f>B15*$B$6+C15*$C$6+D15*$D$6+E15*$E$6</f>
        <v>1504</v>
      </c>
      <c r="M15" s="5">
        <f>G15*$G$6+H15*$H$6+I15*$I$6+J15*$J$6</f>
        <v>532</v>
      </c>
      <c r="N15" s="12">
        <f>SUM(L15:M15)</f>
        <v>2036</v>
      </c>
    </row>
    <row r="16" spans="1:14" ht="13.5" thickBot="1">
      <c r="A16" s="39" t="s">
        <v>13</v>
      </c>
      <c r="B16" s="3">
        <v>33</v>
      </c>
      <c r="C16" s="3">
        <v>12</v>
      </c>
      <c r="D16" s="3">
        <v>3</v>
      </c>
      <c r="E16" s="3">
        <v>0</v>
      </c>
      <c r="F16" s="58">
        <f>SUM(B16:E16)</f>
        <v>48</v>
      </c>
      <c r="G16" s="55">
        <v>0</v>
      </c>
      <c r="H16" s="56">
        <v>9</v>
      </c>
      <c r="I16" s="56">
        <v>4</v>
      </c>
      <c r="J16" s="56">
        <v>0</v>
      </c>
      <c r="K16" s="59">
        <f>SUM(G16:J16)</f>
        <v>13</v>
      </c>
      <c r="L16" s="34">
        <f>B16*$B$6+C16*$C$6+D16*$D$6+E16*$E$6</f>
        <v>1644</v>
      </c>
      <c r="M16" s="5">
        <f>G16*$G$6+H16*$H$6+I16*$I$6+J16*$J$6</f>
        <v>264</v>
      </c>
      <c r="N16" s="12">
        <f>SUM(L16:M16)</f>
        <v>1908</v>
      </c>
    </row>
    <row r="17" spans="1:16" s="1" customFormat="1" ht="13.5" thickBot="1">
      <c r="A17" s="40" t="s">
        <v>10</v>
      </c>
      <c r="B17" s="4">
        <f aca="true" t="shared" si="1" ref="B17:N17">SUM(B14:B16)</f>
        <v>104</v>
      </c>
      <c r="C17" s="4">
        <f t="shared" si="1"/>
        <v>22</v>
      </c>
      <c r="D17" s="4">
        <f t="shared" si="1"/>
        <v>4</v>
      </c>
      <c r="E17" s="4">
        <f t="shared" si="1"/>
        <v>1</v>
      </c>
      <c r="F17" s="47">
        <f t="shared" si="1"/>
        <v>131</v>
      </c>
      <c r="G17" s="4">
        <f t="shared" si="1"/>
        <v>1</v>
      </c>
      <c r="H17" s="4">
        <f t="shared" si="1"/>
        <v>32</v>
      </c>
      <c r="I17" s="4">
        <f t="shared" si="1"/>
        <v>9</v>
      </c>
      <c r="J17" s="4">
        <f t="shared" si="1"/>
        <v>1</v>
      </c>
      <c r="K17" s="47">
        <f t="shared" si="1"/>
        <v>43</v>
      </c>
      <c r="L17" s="35">
        <f t="shared" si="1"/>
        <v>4745</v>
      </c>
      <c r="M17" s="4">
        <f t="shared" si="1"/>
        <v>925</v>
      </c>
      <c r="N17" s="16">
        <f t="shared" si="1"/>
        <v>5670</v>
      </c>
      <c r="O17"/>
      <c r="P17" s="27"/>
    </row>
    <row r="18" spans="1:16" s="1" customFormat="1" ht="13.5" thickBot="1">
      <c r="A18" s="83" t="s">
        <v>14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6"/>
      <c r="O18"/>
      <c r="P18" s="25"/>
    </row>
    <row r="19" spans="1:14" ht="12.75">
      <c r="A19" s="37" t="s">
        <v>15</v>
      </c>
      <c r="B19" s="42">
        <v>39</v>
      </c>
      <c r="C19" s="42">
        <v>0</v>
      </c>
      <c r="D19" s="42">
        <v>0</v>
      </c>
      <c r="E19" s="42">
        <v>0</v>
      </c>
      <c r="F19" s="43">
        <f>SUM(B19:E19)</f>
        <v>39</v>
      </c>
      <c r="G19" s="41">
        <v>7</v>
      </c>
      <c r="H19" s="42">
        <v>1</v>
      </c>
      <c r="I19" s="42">
        <v>0</v>
      </c>
      <c r="J19" s="42">
        <v>0</v>
      </c>
      <c r="K19" s="43">
        <f>SUM(G19:J19)</f>
        <v>8</v>
      </c>
      <c r="L19" s="34">
        <f>B19*$B$6+C19*$C$6+D19*$D$6+E19*$E$6</f>
        <v>1560</v>
      </c>
      <c r="M19" s="5">
        <f>G19*$G$6+H19*$H$6+I19*$I$6+J19*$J$6</f>
        <v>304</v>
      </c>
      <c r="N19" s="12">
        <f>SUM(L19:M19)</f>
        <v>1864</v>
      </c>
    </row>
    <row r="20" spans="1:14" ht="13.5" thickBot="1">
      <c r="A20" s="39" t="s">
        <v>8</v>
      </c>
      <c r="B20" s="56">
        <v>34</v>
      </c>
      <c r="C20" s="56">
        <v>1</v>
      </c>
      <c r="D20" s="56">
        <v>0</v>
      </c>
      <c r="E20" s="56">
        <v>0</v>
      </c>
      <c r="F20" s="57">
        <f>SUM(B20:E20)</f>
        <v>35</v>
      </c>
      <c r="G20" s="55">
        <v>1</v>
      </c>
      <c r="H20" s="56">
        <v>7</v>
      </c>
      <c r="I20" s="56">
        <v>2</v>
      </c>
      <c r="J20" s="56">
        <v>0</v>
      </c>
      <c r="K20" s="57">
        <f>SUM(G20:J20)</f>
        <v>10</v>
      </c>
      <c r="L20" s="34">
        <f>B20*$B$6+C20*$C$6+D20*$D$6+E20*$E$6</f>
        <v>1384</v>
      </c>
      <c r="M20" s="5">
        <f>G20*$G$6+H20*$H$6+I20*$I$6+J20*$J$6</f>
        <v>232</v>
      </c>
      <c r="N20" s="12">
        <f>SUM(L20:M20)</f>
        <v>1616</v>
      </c>
    </row>
    <row r="21" spans="1:16" s="1" customFormat="1" ht="14.25" customHeight="1" thickBot="1">
      <c r="A21" s="40" t="s">
        <v>10</v>
      </c>
      <c r="B21" s="4">
        <f aca="true" t="shared" si="2" ref="B21:N21">SUM(B19:B20)</f>
        <v>73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47">
        <f t="shared" si="2"/>
        <v>74</v>
      </c>
      <c r="G21" s="4">
        <f t="shared" si="2"/>
        <v>8</v>
      </c>
      <c r="H21" s="4">
        <f t="shared" si="2"/>
        <v>8</v>
      </c>
      <c r="I21" s="4">
        <f t="shared" si="2"/>
        <v>2</v>
      </c>
      <c r="J21" s="4">
        <f t="shared" si="2"/>
        <v>0</v>
      </c>
      <c r="K21" s="47">
        <f t="shared" si="2"/>
        <v>18</v>
      </c>
      <c r="L21" s="35">
        <f t="shared" si="2"/>
        <v>2944</v>
      </c>
      <c r="M21" s="4">
        <f t="shared" si="2"/>
        <v>536</v>
      </c>
      <c r="N21" s="16">
        <f t="shared" si="2"/>
        <v>3480</v>
      </c>
      <c r="O21"/>
      <c r="P21" s="27"/>
    </row>
    <row r="22" spans="1:16" s="1" customFormat="1" ht="13.5" thickBot="1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6"/>
      <c r="O22"/>
      <c r="P22" s="25"/>
    </row>
    <row r="23" spans="1:14" ht="12.75">
      <c r="A23" s="37" t="s">
        <v>17</v>
      </c>
      <c r="B23" s="42">
        <v>37</v>
      </c>
      <c r="C23" s="42">
        <v>0</v>
      </c>
      <c r="D23" s="42">
        <v>0</v>
      </c>
      <c r="E23" s="42">
        <v>0</v>
      </c>
      <c r="F23" s="43">
        <f>SUM(B23:E23)</f>
        <v>37</v>
      </c>
      <c r="G23" s="41">
        <v>1</v>
      </c>
      <c r="H23" s="42">
        <v>1</v>
      </c>
      <c r="I23" s="42">
        <v>0</v>
      </c>
      <c r="J23" s="42">
        <v>0</v>
      </c>
      <c r="K23" s="43">
        <f>SUM(G23:J23)</f>
        <v>2</v>
      </c>
      <c r="L23" s="34">
        <f>B23*$B$6+C23*$C$6+D23*$D$6+E23*$E$6</f>
        <v>1480</v>
      </c>
      <c r="M23" s="5">
        <f>G23*$G$6+H23*$H$6+I23*$I$6+J23*$J$6</f>
        <v>64</v>
      </c>
      <c r="N23" s="12">
        <f>SUM(L23:M23)</f>
        <v>1544</v>
      </c>
    </row>
    <row r="24" spans="1:14" s="33" customFormat="1" ht="12.75">
      <c r="A24" s="48" t="s">
        <v>18</v>
      </c>
      <c r="B24" s="29">
        <v>67</v>
      </c>
      <c r="C24" s="29">
        <v>2</v>
      </c>
      <c r="D24" s="29">
        <v>0</v>
      </c>
      <c r="E24" s="29">
        <v>0</v>
      </c>
      <c r="F24" s="51">
        <f>SUM(B24:E24)</f>
        <v>69</v>
      </c>
      <c r="G24" s="49">
        <v>4</v>
      </c>
      <c r="H24" s="29">
        <v>1</v>
      </c>
      <c r="I24" s="29">
        <v>0</v>
      </c>
      <c r="J24" s="29">
        <v>0</v>
      </c>
      <c r="K24" s="50">
        <f>SUM(G24:J24)</f>
        <v>5</v>
      </c>
      <c r="L24" s="34">
        <f>B24*$B$6+C24*$C$6+D24*$D$6+E24*$E$6</f>
        <v>2728</v>
      </c>
      <c r="M24" s="31">
        <f>G24*$G$6+H24*$H$6+I24*$I$6+J24*$J$6</f>
        <v>184</v>
      </c>
      <c r="N24" s="32">
        <f>SUM(L24:M24)</f>
        <v>2912</v>
      </c>
    </row>
    <row r="25" spans="1:14" ht="13.5" thickBot="1">
      <c r="A25" s="39" t="s">
        <v>8</v>
      </c>
      <c r="B25" s="56">
        <v>28</v>
      </c>
      <c r="C25" s="56">
        <v>2</v>
      </c>
      <c r="D25" s="56">
        <v>0</v>
      </c>
      <c r="E25" s="56">
        <v>0</v>
      </c>
      <c r="F25" s="57">
        <f>SUM(B25:E25)</f>
        <v>30</v>
      </c>
      <c r="G25" s="55">
        <v>0</v>
      </c>
      <c r="H25" s="56">
        <v>6</v>
      </c>
      <c r="I25" s="56">
        <v>0</v>
      </c>
      <c r="J25" s="56">
        <v>0</v>
      </c>
      <c r="K25" s="59">
        <f>SUM(G25:J25)</f>
        <v>6</v>
      </c>
      <c r="L25" s="34">
        <f>B25*$B$6+C25*$C$6+D25*$D$6+E25*$E$6</f>
        <v>1168</v>
      </c>
      <c r="M25" s="5">
        <f>G25*$G$6+H25*$H$6+I25*$I$6+J25*$J$6</f>
        <v>144</v>
      </c>
      <c r="N25" s="12">
        <f>SUM(L25:M25)</f>
        <v>1312</v>
      </c>
    </row>
    <row r="26" spans="1:16" s="1" customFormat="1" ht="13.5" thickBot="1">
      <c r="A26" s="40" t="s">
        <v>10</v>
      </c>
      <c r="B26" s="4">
        <f aca="true" t="shared" si="3" ref="B26:N26">SUM(B23:B25)</f>
        <v>132</v>
      </c>
      <c r="C26" s="4">
        <f t="shared" si="3"/>
        <v>4</v>
      </c>
      <c r="D26" s="4">
        <f t="shared" si="3"/>
        <v>0</v>
      </c>
      <c r="E26" s="4">
        <f t="shared" si="3"/>
        <v>0</v>
      </c>
      <c r="F26" s="47">
        <f t="shared" si="3"/>
        <v>136</v>
      </c>
      <c r="G26" s="4">
        <f t="shared" si="3"/>
        <v>5</v>
      </c>
      <c r="H26" s="4">
        <f t="shared" si="3"/>
        <v>8</v>
      </c>
      <c r="I26" s="4">
        <f t="shared" si="3"/>
        <v>0</v>
      </c>
      <c r="J26" s="4">
        <f t="shared" si="3"/>
        <v>0</v>
      </c>
      <c r="K26" s="47">
        <f t="shared" si="3"/>
        <v>13</v>
      </c>
      <c r="L26" s="35">
        <f t="shared" si="3"/>
        <v>5376</v>
      </c>
      <c r="M26" s="4">
        <f t="shared" si="3"/>
        <v>392</v>
      </c>
      <c r="N26" s="16">
        <f t="shared" si="3"/>
        <v>5768</v>
      </c>
      <c r="O26"/>
      <c r="P26" s="27"/>
    </row>
    <row r="27" spans="1:16" s="1" customFormat="1" ht="13.5" thickBot="1">
      <c r="A27" s="83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6"/>
      <c r="O27"/>
      <c r="P27" s="25"/>
    </row>
    <row r="28" spans="1:14" ht="12.75">
      <c r="A28" s="37" t="s">
        <v>20</v>
      </c>
      <c r="B28" s="42">
        <v>42</v>
      </c>
      <c r="C28" s="42">
        <v>1</v>
      </c>
      <c r="D28" s="42">
        <v>0</v>
      </c>
      <c r="E28" s="42">
        <v>1</v>
      </c>
      <c r="F28" s="43">
        <f>SUM(B28:E28)</f>
        <v>44</v>
      </c>
      <c r="G28" s="41">
        <v>6</v>
      </c>
      <c r="H28" s="42">
        <v>1</v>
      </c>
      <c r="I28" s="42">
        <v>0</v>
      </c>
      <c r="J28" s="42">
        <v>0</v>
      </c>
      <c r="K28" s="43">
        <f>SUM(G28:J28)</f>
        <v>7</v>
      </c>
      <c r="L28" s="34">
        <f>B28*$B$6+C28*$C$6+D28*$D$6+E28*$E$6</f>
        <v>1713</v>
      </c>
      <c r="M28" s="5">
        <f>G28*$G$6+H28*$H$6+I28*$I$6+J28*$J$6</f>
        <v>264</v>
      </c>
      <c r="N28" s="12">
        <f>SUM(L28:M28)</f>
        <v>1977</v>
      </c>
    </row>
    <row r="29" spans="1:14" ht="12.75">
      <c r="A29" s="38" t="s">
        <v>8</v>
      </c>
      <c r="B29" s="2">
        <v>35</v>
      </c>
      <c r="C29" s="2">
        <v>3</v>
      </c>
      <c r="D29" s="2">
        <v>2</v>
      </c>
      <c r="E29" s="2">
        <v>1</v>
      </c>
      <c r="F29" s="51">
        <f>SUM(B29:E29)</f>
        <v>41</v>
      </c>
      <c r="G29" s="46">
        <v>3</v>
      </c>
      <c r="H29" s="2">
        <v>0</v>
      </c>
      <c r="I29" s="2">
        <v>0</v>
      </c>
      <c r="J29" s="2">
        <v>0</v>
      </c>
      <c r="K29" s="45">
        <f>SUM(G29:J29)</f>
        <v>3</v>
      </c>
      <c r="L29" s="34">
        <f>B29*$B$6+C29*$C$6+D29*$D$6+E29*$E$6</f>
        <v>1505</v>
      </c>
      <c r="M29" s="5">
        <f>G29*$G$6+H29*$H$6+I29*$I$6+J29*$J$6</f>
        <v>120</v>
      </c>
      <c r="N29" s="12">
        <f>SUM(L29:M29)</f>
        <v>1625</v>
      </c>
    </row>
    <row r="30" spans="1:14" ht="13.5" thickBot="1">
      <c r="A30" s="39" t="s">
        <v>13</v>
      </c>
      <c r="B30" s="56">
        <v>46</v>
      </c>
      <c r="C30" s="56">
        <v>0</v>
      </c>
      <c r="D30" s="56">
        <v>0</v>
      </c>
      <c r="E30" s="56">
        <v>0</v>
      </c>
      <c r="F30" s="57">
        <f>SUM(B30:E30)</f>
        <v>46</v>
      </c>
      <c r="G30" s="55">
        <v>9</v>
      </c>
      <c r="H30" s="56">
        <v>6</v>
      </c>
      <c r="I30" s="56">
        <v>0</v>
      </c>
      <c r="J30" s="56">
        <v>0</v>
      </c>
      <c r="K30" s="59">
        <f>SUM(G30:J30)</f>
        <v>15</v>
      </c>
      <c r="L30" s="34">
        <f>B30*$B$6+C30*$C$6+D30*$D$6+E30*$E$6</f>
        <v>1840</v>
      </c>
      <c r="M30" s="5">
        <f>G30*$G$6+H30*$H$6+I30*$I$6+J30*$J$6</f>
        <v>504</v>
      </c>
      <c r="N30" s="12">
        <f>SUM(L30:M30)</f>
        <v>2344</v>
      </c>
    </row>
    <row r="31" spans="1:16" s="1" customFormat="1" ht="13.5" thickBot="1">
      <c r="A31" s="40" t="s">
        <v>10</v>
      </c>
      <c r="B31" s="4">
        <f aca="true" t="shared" si="4" ref="B31:N31">SUM(B28:B30)</f>
        <v>123</v>
      </c>
      <c r="C31" s="4">
        <f t="shared" si="4"/>
        <v>4</v>
      </c>
      <c r="D31" s="4">
        <f t="shared" si="4"/>
        <v>2</v>
      </c>
      <c r="E31" s="4">
        <f t="shared" si="4"/>
        <v>2</v>
      </c>
      <c r="F31" s="47">
        <f t="shared" si="4"/>
        <v>131</v>
      </c>
      <c r="G31" s="4">
        <f t="shared" si="4"/>
        <v>18</v>
      </c>
      <c r="H31" s="4">
        <f t="shared" si="4"/>
        <v>7</v>
      </c>
      <c r="I31" s="4">
        <f t="shared" si="4"/>
        <v>0</v>
      </c>
      <c r="J31" s="4">
        <f t="shared" si="4"/>
        <v>0</v>
      </c>
      <c r="K31" s="47">
        <f t="shared" si="4"/>
        <v>25</v>
      </c>
      <c r="L31" s="35">
        <f t="shared" si="4"/>
        <v>5058</v>
      </c>
      <c r="M31" s="4">
        <f t="shared" si="4"/>
        <v>888</v>
      </c>
      <c r="N31" s="16">
        <f t="shared" si="4"/>
        <v>5946</v>
      </c>
      <c r="O31"/>
      <c r="P31" s="27"/>
    </row>
    <row r="32" spans="1:16" s="1" customFormat="1" ht="13.5" thickBo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8"/>
      <c r="O32"/>
      <c r="P32" s="26"/>
    </row>
    <row r="33" spans="1:16" s="1" customFormat="1" ht="13.5" thickBot="1">
      <c r="A33" s="52" t="s">
        <v>21</v>
      </c>
      <c r="B33" s="4">
        <f aca="true" t="shared" si="5" ref="B33:N33">B12+B17+B21+B26+B31</f>
        <v>788</v>
      </c>
      <c r="C33" s="4">
        <f t="shared" si="5"/>
        <v>84</v>
      </c>
      <c r="D33" s="4">
        <f t="shared" si="5"/>
        <v>24</v>
      </c>
      <c r="E33" s="4">
        <f t="shared" si="5"/>
        <v>8</v>
      </c>
      <c r="F33" s="47">
        <f>SUM(B33:E33)</f>
        <v>904</v>
      </c>
      <c r="G33" s="60">
        <f t="shared" si="5"/>
        <v>41</v>
      </c>
      <c r="H33" s="4">
        <f t="shared" si="5"/>
        <v>89</v>
      </c>
      <c r="I33" s="4">
        <f t="shared" si="5"/>
        <v>17</v>
      </c>
      <c r="J33" s="4">
        <f t="shared" si="5"/>
        <v>1</v>
      </c>
      <c r="K33" s="47">
        <f t="shared" si="5"/>
        <v>148</v>
      </c>
      <c r="L33" s="36">
        <f t="shared" si="5"/>
        <v>33896</v>
      </c>
      <c r="M33" s="20">
        <f t="shared" si="5"/>
        <v>3989</v>
      </c>
      <c r="N33" s="20">
        <f t="shared" si="5"/>
        <v>37885</v>
      </c>
      <c r="O33"/>
      <c r="P33" s="26"/>
    </row>
    <row r="34" ht="14.25" thickBot="1" thickTop="1"/>
    <row r="35" spans="1:6" ht="13.5" thickBot="1">
      <c r="A35" s="7" t="s">
        <v>22</v>
      </c>
      <c r="B35" s="8"/>
      <c r="C35" s="8"/>
      <c r="D35" s="8"/>
      <c r="E35" s="9"/>
      <c r="F35" s="10">
        <f>F33+K33</f>
        <v>1052</v>
      </c>
    </row>
  </sheetData>
  <mergeCells count="14">
    <mergeCell ref="N5:N6"/>
    <mergeCell ref="A13:N13"/>
    <mergeCell ref="A18:N18"/>
    <mergeCell ref="B5:F5"/>
    <mergeCell ref="A22:N22"/>
    <mergeCell ref="A27:N27"/>
    <mergeCell ref="A1:O1"/>
    <mergeCell ref="A2:O2"/>
    <mergeCell ref="A3:O3"/>
    <mergeCell ref="A4:O4"/>
    <mergeCell ref="A5:A6"/>
    <mergeCell ref="G5:K5"/>
    <mergeCell ref="L5:L6"/>
    <mergeCell ref="M5:M6"/>
  </mergeCells>
  <printOptions/>
  <pageMargins left="0.19" right="0.17" top="1" bottom="1" header="0.492125985" footer="0.49212598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B5" sqref="B5:F5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1.140625" style="0" customWidth="1"/>
    <col min="13" max="13" width="12.8515625" style="0" customWidth="1"/>
    <col min="14" max="14" width="8.57421875" style="0" bestFit="1" customWidth="1"/>
    <col min="15" max="15" width="5.57421875" style="0" customWidth="1"/>
    <col min="16" max="16" width="9.140625" style="25" customWidth="1"/>
  </cols>
  <sheetData>
    <row r="1" spans="1:15" ht="15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6" s="1" customFormat="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26"/>
    </row>
    <row r="3" spans="1:16" s="1" customFormat="1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26"/>
    </row>
    <row r="4" spans="1:16" s="1" customFormat="1" ht="16.5" thickBot="1">
      <c r="A4" s="100" t="s">
        <v>28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26"/>
    </row>
    <row r="5" spans="1:16" s="1" customFormat="1" ht="27" customHeight="1" thickBot="1" thickTop="1">
      <c r="A5" s="105" t="s">
        <v>2</v>
      </c>
      <c r="B5" s="95" t="s">
        <v>3</v>
      </c>
      <c r="C5" s="95"/>
      <c r="D5" s="95"/>
      <c r="E5" s="95"/>
      <c r="F5" s="95"/>
      <c r="G5" s="95" t="s">
        <v>24</v>
      </c>
      <c r="H5" s="95"/>
      <c r="I5" s="95"/>
      <c r="J5" s="95"/>
      <c r="K5" s="95"/>
      <c r="L5" s="89" t="s">
        <v>4</v>
      </c>
      <c r="M5" s="91" t="s">
        <v>25</v>
      </c>
      <c r="N5" s="87" t="s">
        <v>27</v>
      </c>
      <c r="P5" s="26"/>
    </row>
    <row r="6" spans="1:16" s="1" customFormat="1" ht="13.5" thickBot="1">
      <c r="A6" s="104"/>
      <c r="B6" s="21">
        <v>40</v>
      </c>
      <c r="C6" s="21">
        <v>24</v>
      </c>
      <c r="D6" s="21">
        <v>12</v>
      </c>
      <c r="E6" s="21">
        <v>9</v>
      </c>
      <c r="F6" s="21" t="s">
        <v>5</v>
      </c>
      <c r="G6" s="21">
        <v>40</v>
      </c>
      <c r="H6" s="21">
        <v>24</v>
      </c>
      <c r="I6" s="21">
        <v>12</v>
      </c>
      <c r="J6" s="21">
        <v>9</v>
      </c>
      <c r="K6" s="21" t="s">
        <v>5</v>
      </c>
      <c r="L6" s="90"/>
      <c r="M6" s="92"/>
      <c r="N6" s="88"/>
      <c r="P6" s="26"/>
    </row>
    <row r="7" spans="1:14" ht="12" customHeight="1">
      <c r="A7" s="11" t="s">
        <v>6</v>
      </c>
      <c r="B7" s="5">
        <v>117</v>
      </c>
      <c r="C7" s="5">
        <v>15</v>
      </c>
      <c r="D7" s="5">
        <v>6</v>
      </c>
      <c r="E7" s="5">
        <v>1</v>
      </c>
      <c r="F7" s="22">
        <f>SUM(B7:E7)</f>
        <v>139</v>
      </c>
      <c r="G7" s="5">
        <v>0</v>
      </c>
      <c r="H7" s="5">
        <v>7</v>
      </c>
      <c r="I7" s="5">
        <v>0</v>
      </c>
      <c r="J7" s="5">
        <v>0</v>
      </c>
      <c r="K7" s="22">
        <f>SUM(G7:J7)</f>
        <v>7</v>
      </c>
      <c r="L7" s="5">
        <f>B7*$B$6+C7*$C$6+D7*$D$6+E7*$E$6</f>
        <v>5121</v>
      </c>
      <c r="M7" s="5">
        <f>G7*$G$6+H7*$H$6+I7*$I$6+J7*$J$6</f>
        <v>168</v>
      </c>
      <c r="N7" s="12">
        <f>SUM(L7:M7)</f>
        <v>5289</v>
      </c>
    </row>
    <row r="8" spans="1:14" ht="12.75">
      <c r="A8" s="11" t="s">
        <v>23</v>
      </c>
      <c r="B8" s="5">
        <v>72</v>
      </c>
      <c r="C8" s="5">
        <v>30</v>
      </c>
      <c r="D8" s="5">
        <v>11</v>
      </c>
      <c r="E8" s="5">
        <v>2</v>
      </c>
      <c r="F8" s="22">
        <f>SUM(B8:E8)</f>
        <v>115</v>
      </c>
      <c r="G8" s="5">
        <v>0</v>
      </c>
      <c r="H8" s="5">
        <v>14</v>
      </c>
      <c r="I8" s="5">
        <v>4</v>
      </c>
      <c r="J8" s="5">
        <v>0</v>
      </c>
      <c r="K8" s="22">
        <f>SUM(G8:J8)</f>
        <v>18</v>
      </c>
      <c r="L8" s="5">
        <f>B8*$B$6+C8*$C$6+D8*$D$6+E8*$E$6</f>
        <v>3750</v>
      </c>
      <c r="M8" s="5">
        <f>G8*$G$6+H8*$H$6+I8*$I$6+J8*$J$6</f>
        <v>384</v>
      </c>
      <c r="N8" s="12">
        <f>SUM(L8:M8)</f>
        <v>4134</v>
      </c>
    </row>
    <row r="9" spans="1:14" ht="12.75">
      <c r="A9" s="13" t="s">
        <v>7</v>
      </c>
      <c r="B9" s="2">
        <v>73</v>
      </c>
      <c r="C9" s="2">
        <v>3</v>
      </c>
      <c r="D9" s="2">
        <v>0</v>
      </c>
      <c r="E9" s="2">
        <v>1</v>
      </c>
      <c r="F9" s="22">
        <f>SUM(B9:E9)</f>
        <v>77</v>
      </c>
      <c r="G9" s="5">
        <v>0</v>
      </c>
      <c r="H9" s="5">
        <v>4</v>
      </c>
      <c r="I9" s="5">
        <v>2</v>
      </c>
      <c r="J9" s="5">
        <v>0</v>
      </c>
      <c r="K9" s="22">
        <f>SUM(G9:J9)</f>
        <v>6</v>
      </c>
      <c r="L9" s="5">
        <f>B9*$B$6+C9*$C$6+D9*$D$6+E9*$E$6</f>
        <v>3001</v>
      </c>
      <c r="M9" s="5">
        <f>G9*$G$6+H9*$H$6+I9*$I$6+J9*$J$6</f>
        <v>120</v>
      </c>
      <c r="N9" s="12">
        <f>SUM(L9:M9)</f>
        <v>3121</v>
      </c>
    </row>
    <row r="10" spans="1:14" ht="12.75">
      <c r="A10" s="13" t="s">
        <v>8</v>
      </c>
      <c r="B10" s="2">
        <v>30</v>
      </c>
      <c r="C10" s="2">
        <v>5</v>
      </c>
      <c r="D10" s="2">
        <v>0</v>
      </c>
      <c r="E10" s="2">
        <v>1</v>
      </c>
      <c r="F10" s="22">
        <f>SUM(B10:E10)</f>
        <v>36</v>
      </c>
      <c r="G10" s="2">
        <v>1</v>
      </c>
      <c r="H10" s="2">
        <v>7</v>
      </c>
      <c r="I10" s="2">
        <v>0</v>
      </c>
      <c r="J10" s="2">
        <v>0</v>
      </c>
      <c r="K10" s="24">
        <f>SUM(G10:J10)</f>
        <v>8</v>
      </c>
      <c r="L10" s="5">
        <f>B10*$B$6+C10*$C$6+D10*$D$6+E10*$E$6</f>
        <v>1329</v>
      </c>
      <c r="M10" s="5">
        <f>G10*$G$6+H10*$H$6+I10*$I$6+J10*$J$6</f>
        <v>208</v>
      </c>
      <c r="N10" s="12">
        <f>SUM(L10:M10)</f>
        <v>1537</v>
      </c>
    </row>
    <row r="11" spans="1:14" ht="13.5" thickBot="1">
      <c r="A11" s="14" t="s">
        <v>9</v>
      </c>
      <c r="B11" s="3">
        <v>63</v>
      </c>
      <c r="C11" s="3">
        <v>0</v>
      </c>
      <c r="D11" s="3">
        <v>0</v>
      </c>
      <c r="E11" s="3">
        <v>0</v>
      </c>
      <c r="F11" s="22">
        <f>SUM(B11:E11)</f>
        <v>63</v>
      </c>
      <c r="G11" s="3">
        <v>9</v>
      </c>
      <c r="H11" s="3">
        <v>3</v>
      </c>
      <c r="I11" s="3">
        <v>0</v>
      </c>
      <c r="J11" s="3">
        <v>0</v>
      </c>
      <c r="K11" s="24">
        <f>SUM(G11:J11)</f>
        <v>12</v>
      </c>
      <c r="L11" s="5">
        <f>B11*$B$6+C11*$C$6+D11*$D$6+E11*$E$6</f>
        <v>2520</v>
      </c>
      <c r="M11" s="5">
        <f>G11*$G$6+H11*$H$6+I11*$I$6+J11*$J$6</f>
        <v>432</v>
      </c>
      <c r="N11" s="12">
        <f>SUM(L11:M11)</f>
        <v>2952</v>
      </c>
    </row>
    <row r="12" spans="1:16" s="1" customFormat="1" ht="13.5" thickBot="1">
      <c r="A12" s="15" t="s">
        <v>10</v>
      </c>
      <c r="B12" s="4">
        <f aca="true" t="shared" si="0" ref="B12:N12">SUM(B7:B11)</f>
        <v>355</v>
      </c>
      <c r="C12" s="4">
        <f t="shared" si="0"/>
        <v>53</v>
      </c>
      <c r="D12" s="4">
        <f t="shared" si="0"/>
        <v>17</v>
      </c>
      <c r="E12" s="4">
        <f t="shared" si="0"/>
        <v>5</v>
      </c>
      <c r="F12" s="4">
        <f t="shared" si="0"/>
        <v>430</v>
      </c>
      <c r="G12" s="4">
        <f t="shared" si="0"/>
        <v>10</v>
      </c>
      <c r="H12" s="4">
        <f t="shared" si="0"/>
        <v>35</v>
      </c>
      <c r="I12" s="4">
        <f t="shared" si="0"/>
        <v>6</v>
      </c>
      <c r="J12" s="4">
        <f t="shared" si="0"/>
        <v>0</v>
      </c>
      <c r="K12" s="4">
        <f t="shared" si="0"/>
        <v>51</v>
      </c>
      <c r="L12" s="4">
        <f t="shared" si="0"/>
        <v>15721</v>
      </c>
      <c r="M12" s="4">
        <f t="shared" si="0"/>
        <v>1312</v>
      </c>
      <c r="N12" s="16">
        <f t="shared" si="0"/>
        <v>17033</v>
      </c>
      <c r="O12"/>
      <c r="P12" s="27"/>
    </row>
    <row r="13" spans="1:16" s="1" customFormat="1" ht="13.5" thickBot="1">
      <c r="A13" s="83" t="s">
        <v>11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6"/>
      <c r="O13"/>
      <c r="P13" s="25"/>
    </row>
    <row r="14" spans="1:14" ht="12.75">
      <c r="A14" s="11" t="s">
        <v>8</v>
      </c>
      <c r="B14" s="5">
        <v>35</v>
      </c>
      <c r="C14" s="5">
        <v>9</v>
      </c>
      <c r="D14" s="5">
        <v>1</v>
      </c>
      <c r="E14" s="5">
        <v>1</v>
      </c>
      <c r="F14" s="22">
        <f>SUM(B14:E14)</f>
        <v>46</v>
      </c>
      <c r="G14" s="5">
        <v>0</v>
      </c>
      <c r="H14" s="5">
        <v>5</v>
      </c>
      <c r="I14" s="5">
        <v>0</v>
      </c>
      <c r="J14" s="5">
        <v>1</v>
      </c>
      <c r="K14" s="22">
        <f>SUM(G14:J14)</f>
        <v>6</v>
      </c>
      <c r="L14" s="5">
        <f>B14*$B$6+C14*$C$6+D14*$D$6+E14*$E$6</f>
        <v>1637</v>
      </c>
      <c r="M14" s="5">
        <f>G14*$G$6+H14*$H$6+I14*$I$6+J14*$J$6</f>
        <v>129</v>
      </c>
      <c r="N14" s="12">
        <f>SUM(L14:M14)</f>
        <v>1766</v>
      </c>
    </row>
    <row r="15" spans="1:14" ht="12.75">
      <c r="A15" s="13" t="s">
        <v>12</v>
      </c>
      <c r="B15" s="2">
        <v>37</v>
      </c>
      <c r="C15" s="2">
        <v>1</v>
      </c>
      <c r="D15" s="2">
        <v>0</v>
      </c>
      <c r="E15" s="2">
        <v>0</v>
      </c>
      <c r="F15" s="22">
        <f>SUM(B15:E15)</f>
        <v>38</v>
      </c>
      <c r="G15" s="2">
        <v>1</v>
      </c>
      <c r="H15" s="2">
        <v>18</v>
      </c>
      <c r="I15" s="2">
        <v>5</v>
      </c>
      <c r="J15" s="2">
        <v>0</v>
      </c>
      <c r="K15" s="22">
        <f>SUM(G15:J15)</f>
        <v>24</v>
      </c>
      <c r="L15" s="5">
        <f>B15*$B$6+C15*$C$6+D15*$D$6+E15*$E$6</f>
        <v>1504</v>
      </c>
      <c r="M15" s="5">
        <f>G15*$G$6+H15*$H$6+I15*$I$6+J15*$J$6</f>
        <v>532</v>
      </c>
      <c r="N15" s="12">
        <f>SUM(L15:M15)</f>
        <v>2036</v>
      </c>
    </row>
    <row r="16" spans="1:14" ht="13.5" thickBot="1">
      <c r="A16" s="14" t="s">
        <v>13</v>
      </c>
      <c r="B16" s="3">
        <v>33</v>
      </c>
      <c r="C16" s="3">
        <v>12</v>
      </c>
      <c r="D16" s="3">
        <v>3</v>
      </c>
      <c r="E16" s="3">
        <v>0</v>
      </c>
      <c r="F16" s="22">
        <f>SUM(B16:E16)</f>
        <v>48</v>
      </c>
      <c r="G16" s="3">
        <v>0</v>
      </c>
      <c r="H16" s="3">
        <v>9</v>
      </c>
      <c r="I16" s="3">
        <v>4</v>
      </c>
      <c r="J16" s="3">
        <v>0</v>
      </c>
      <c r="K16" s="22">
        <f>SUM(G16:J16)</f>
        <v>13</v>
      </c>
      <c r="L16" s="5">
        <f>B16*$B$6+C16*$C$6+D16*$D$6+E16*$E$6</f>
        <v>1644</v>
      </c>
      <c r="M16" s="5">
        <f>G16*$G$6+H16*$H$6+I16*$I$6+J16*$J$6</f>
        <v>264</v>
      </c>
      <c r="N16" s="12">
        <f>SUM(L16:M16)</f>
        <v>1908</v>
      </c>
    </row>
    <row r="17" spans="1:16" s="1" customFormat="1" ht="13.5" thickBot="1">
      <c r="A17" s="15" t="s">
        <v>10</v>
      </c>
      <c r="B17" s="4">
        <f aca="true" t="shared" si="1" ref="B17:N17">SUM(B14:B16)</f>
        <v>105</v>
      </c>
      <c r="C17" s="4">
        <f t="shared" si="1"/>
        <v>22</v>
      </c>
      <c r="D17" s="4">
        <f t="shared" si="1"/>
        <v>4</v>
      </c>
      <c r="E17" s="4">
        <f t="shared" si="1"/>
        <v>1</v>
      </c>
      <c r="F17" s="4">
        <f t="shared" si="1"/>
        <v>132</v>
      </c>
      <c r="G17" s="4">
        <f t="shared" si="1"/>
        <v>1</v>
      </c>
      <c r="H17" s="4">
        <f t="shared" si="1"/>
        <v>32</v>
      </c>
      <c r="I17" s="4">
        <f t="shared" si="1"/>
        <v>9</v>
      </c>
      <c r="J17" s="4">
        <f t="shared" si="1"/>
        <v>1</v>
      </c>
      <c r="K17" s="4">
        <f t="shared" si="1"/>
        <v>43</v>
      </c>
      <c r="L17" s="4">
        <f t="shared" si="1"/>
        <v>4785</v>
      </c>
      <c r="M17" s="4">
        <f t="shared" si="1"/>
        <v>925</v>
      </c>
      <c r="N17" s="16">
        <f t="shared" si="1"/>
        <v>5710</v>
      </c>
      <c r="O17"/>
      <c r="P17" s="27"/>
    </row>
    <row r="18" spans="1:16" s="1" customFormat="1" ht="13.5" thickBot="1">
      <c r="A18" s="83" t="s">
        <v>14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6"/>
      <c r="O18"/>
      <c r="P18" s="25"/>
    </row>
    <row r="19" spans="1:14" ht="12.75">
      <c r="A19" s="11" t="s">
        <v>15</v>
      </c>
      <c r="B19" s="5">
        <v>39</v>
      </c>
      <c r="C19" s="5">
        <v>0</v>
      </c>
      <c r="D19" s="5">
        <v>0</v>
      </c>
      <c r="E19" s="5">
        <v>0</v>
      </c>
      <c r="F19" s="22">
        <f>SUM(B19:E19)</f>
        <v>39</v>
      </c>
      <c r="G19" s="5">
        <v>6</v>
      </c>
      <c r="H19" s="5">
        <v>1</v>
      </c>
      <c r="I19" s="5">
        <v>0</v>
      </c>
      <c r="J19" s="5">
        <v>0</v>
      </c>
      <c r="K19" s="22">
        <f>SUM(G19:J19)</f>
        <v>7</v>
      </c>
      <c r="L19" s="5">
        <f>B19*$B$6+C19*$C$6+D19*$D$6+E19*$E$6</f>
        <v>1560</v>
      </c>
      <c r="M19" s="5">
        <f>G19*$G$6+H19*$H$6+I19*$I$6+J19*$J$6</f>
        <v>264</v>
      </c>
      <c r="N19" s="12">
        <f>SUM(L19:M19)</f>
        <v>1824</v>
      </c>
    </row>
    <row r="20" spans="1:14" ht="13.5" thickBot="1">
      <c r="A20" s="14" t="s">
        <v>8</v>
      </c>
      <c r="B20" s="3">
        <v>33</v>
      </c>
      <c r="C20" s="3">
        <v>1</v>
      </c>
      <c r="D20" s="3">
        <v>0</v>
      </c>
      <c r="E20" s="3">
        <v>0</v>
      </c>
      <c r="F20" s="23">
        <f>SUM(B20:E20)</f>
        <v>34</v>
      </c>
      <c r="G20" s="3">
        <v>1</v>
      </c>
      <c r="H20" s="3">
        <v>6</v>
      </c>
      <c r="I20" s="3">
        <v>2</v>
      </c>
      <c r="J20" s="3">
        <v>0</v>
      </c>
      <c r="K20" s="23">
        <f>SUM(G20:J20)</f>
        <v>9</v>
      </c>
      <c r="L20" s="5">
        <f>B20*$B$6+C20*$C$6+D20*$D$6+E20*$E$6</f>
        <v>1344</v>
      </c>
      <c r="M20" s="5">
        <f>G20*$G$6+H20*$H$6+I20*$I$6+J20*$J$6</f>
        <v>208</v>
      </c>
      <c r="N20" s="12">
        <f>SUM(L20:M20)</f>
        <v>1552</v>
      </c>
    </row>
    <row r="21" spans="1:16" s="1" customFormat="1" ht="14.25" customHeight="1" thickBot="1">
      <c r="A21" s="15" t="s">
        <v>10</v>
      </c>
      <c r="B21" s="4">
        <f aca="true" t="shared" si="2" ref="B21:N21">SUM(B19:B20)</f>
        <v>72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4">
        <f t="shared" si="2"/>
        <v>73</v>
      </c>
      <c r="G21" s="4">
        <f t="shared" si="2"/>
        <v>7</v>
      </c>
      <c r="H21" s="4">
        <f t="shared" si="2"/>
        <v>7</v>
      </c>
      <c r="I21" s="4">
        <f t="shared" si="2"/>
        <v>2</v>
      </c>
      <c r="J21" s="4">
        <f t="shared" si="2"/>
        <v>0</v>
      </c>
      <c r="K21" s="4">
        <f t="shared" si="2"/>
        <v>16</v>
      </c>
      <c r="L21" s="4">
        <f t="shared" si="2"/>
        <v>2904</v>
      </c>
      <c r="M21" s="4">
        <f t="shared" si="2"/>
        <v>472</v>
      </c>
      <c r="N21" s="16">
        <f t="shared" si="2"/>
        <v>3376</v>
      </c>
      <c r="O21"/>
      <c r="P21" s="27"/>
    </row>
    <row r="22" spans="1:16" s="1" customFormat="1" ht="13.5" thickBot="1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6"/>
      <c r="O22"/>
      <c r="P22" s="25"/>
    </row>
    <row r="23" spans="1:14" ht="12.75">
      <c r="A23" s="11" t="s">
        <v>17</v>
      </c>
      <c r="B23" s="5">
        <v>37</v>
      </c>
      <c r="C23" s="5">
        <v>0</v>
      </c>
      <c r="D23" s="5">
        <v>0</v>
      </c>
      <c r="E23" s="5">
        <v>0</v>
      </c>
      <c r="F23" s="22">
        <f>SUM(B23:E23)</f>
        <v>37</v>
      </c>
      <c r="G23" s="5">
        <v>1</v>
      </c>
      <c r="H23" s="5">
        <v>1</v>
      </c>
      <c r="I23" s="5">
        <v>0</v>
      </c>
      <c r="J23" s="5">
        <v>0</v>
      </c>
      <c r="K23" s="22">
        <f>SUM(G23:J23)</f>
        <v>2</v>
      </c>
      <c r="L23" s="5">
        <f>B23*$B$6+C23*$C$6+D23*$D$6+E23*$E$6</f>
        <v>1480</v>
      </c>
      <c r="M23" s="5">
        <f>G23*$G$6+H23*$H$6+I23*$I$6+J23*$J$6</f>
        <v>64</v>
      </c>
      <c r="N23" s="12">
        <f>SUM(L23:M23)</f>
        <v>1544</v>
      </c>
    </row>
    <row r="24" spans="1:14" s="33" customFormat="1" ht="12.75">
      <c r="A24" s="28" t="s">
        <v>18</v>
      </c>
      <c r="B24" s="29">
        <v>66</v>
      </c>
      <c r="C24" s="29">
        <v>2</v>
      </c>
      <c r="D24" s="29">
        <v>0</v>
      </c>
      <c r="E24" s="29">
        <v>0</v>
      </c>
      <c r="F24" s="30">
        <f>SUM(B24:E24)</f>
        <v>68</v>
      </c>
      <c r="G24" s="29">
        <v>6</v>
      </c>
      <c r="H24" s="29">
        <v>2</v>
      </c>
      <c r="I24" s="29">
        <v>0</v>
      </c>
      <c r="J24" s="29">
        <v>0</v>
      </c>
      <c r="K24" s="30">
        <f>SUM(G24:J24)</f>
        <v>8</v>
      </c>
      <c r="L24" s="31">
        <f>B24*$B$6+C24*$C$6+D24*$D$6+E24*$E$6</f>
        <v>2688</v>
      </c>
      <c r="M24" s="31">
        <f>G24*$G$6+H24*$H$6+I24*$I$6+J24*$J$6</f>
        <v>288</v>
      </c>
      <c r="N24" s="32">
        <f>SUM(L24:M24)</f>
        <v>2976</v>
      </c>
    </row>
    <row r="25" spans="1:14" ht="13.5" thickBot="1">
      <c r="A25" s="14" t="s">
        <v>8</v>
      </c>
      <c r="B25" s="3">
        <v>28</v>
      </c>
      <c r="C25" s="3">
        <v>2</v>
      </c>
      <c r="D25" s="3">
        <v>0</v>
      </c>
      <c r="E25" s="3">
        <v>0</v>
      </c>
      <c r="F25" s="22">
        <f>SUM(B25:E25)</f>
        <v>30</v>
      </c>
      <c r="G25" s="3">
        <v>0</v>
      </c>
      <c r="H25" s="3">
        <v>6</v>
      </c>
      <c r="I25" s="3">
        <v>0</v>
      </c>
      <c r="J25" s="3">
        <v>0</v>
      </c>
      <c r="K25" s="22">
        <f>SUM(G25:J25)</f>
        <v>6</v>
      </c>
      <c r="L25" s="5">
        <f>B25*$B$6+C25*$C$6+D25*$D$6+E25*$E$6</f>
        <v>1168</v>
      </c>
      <c r="M25" s="5">
        <f>G25*$G$6+H25*$H$6+I25*$I$6+J25*$J$6</f>
        <v>144</v>
      </c>
      <c r="N25" s="12">
        <f>SUM(L25:M25)</f>
        <v>1312</v>
      </c>
    </row>
    <row r="26" spans="1:16" s="1" customFormat="1" ht="13.5" thickBot="1">
      <c r="A26" s="15" t="s">
        <v>10</v>
      </c>
      <c r="B26" s="4">
        <f aca="true" t="shared" si="3" ref="B26:N26">SUM(B23:B25)</f>
        <v>131</v>
      </c>
      <c r="C26" s="4">
        <f t="shared" si="3"/>
        <v>4</v>
      </c>
      <c r="D26" s="4">
        <f t="shared" si="3"/>
        <v>0</v>
      </c>
      <c r="E26" s="4">
        <f t="shared" si="3"/>
        <v>0</v>
      </c>
      <c r="F26" s="4">
        <f t="shared" si="3"/>
        <v>135</v>
      </c>
      <c r="G26" s="4">
        <f t="shared" si="3"/>
        <v>7</v>
      </c>
      <c r="H26" s="4">
        <f t="shared" si="3"/>
        <v>9</v>
      </c>
      <c r="I26" s="4">
        <f t="shared" si="3"/>
        <v>0</v>
      </c>
      <c r="J26" s="4">
        <f t="shared" si="3"/>
        <v>0</v>
      </c>
      <c r="K26" s="4">
        <f t="shared" si="3"/>
        <v>16</v>
      </c>
      <c r="L26" s="4">
        <f t="shared" si="3"/>
        <v>5336</v>
      </c>
      <c r="M26" s="4">
        <f t="shared" si="3"/>
        <v>496</v>
      </c>
      <c r="N26" s="16">
        <f t="shared" si="3"/>
        <v>5832</v>
      </c>
      <c r="O26"/>
      <c r="P26" s="27"/>
    </row>
    <row r="27" spans="1:16" s="1" customFormat="1" ht="13.5" thickBot="1">
      <c r="A27" s="83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6"/>
      <c r="O27"/>
      <c r="P27" s="25"/>
    </row>
    <row r="28" spans="1:14" ht="12.75">
      <c r="A28" s="11" t="s">
        <v>20</v>
      </c>
      <c r="B28" s="5">
        <v>43</v>
      </c>
      <c r="C28" s="5">
        <v>1</v>
      </c>
      <c r="D28" s="5">
        <v>0</v>
      </c>
      <c r="E28" s="5">
        <v>1</v>
      </c>
      <c r="F28" s="22">
        <f>SUM(B28:E28)</f>
        <v>45</v>
      </c>
      <c r="G28" s="5">
        <v>6</v>
      </c>
      <c r="H28" s="5">
        <v>1</v>
      </c>
      <c r="I28" s="5">
        <v>0</v>
      </c>
      <c r="J28" s="5">
        <v>0</v>
      </c>
      <c r="K28" s="22">
        <f>SUM(G28:J28)</f>
        <v>7</v>
      </c>
      <c r="L28" s="5">
        <f>B28*$B$6+C28*$C$6+D28*$D$6+E28*$E$6</f>
        <v>1753</v>
      </c>
      <c r="M28" s="5">
        <f>G28*$G$6+H28*$H$6+I28*$I$6+J28*$J$6</f>
        <v>264</v>
      </c>
      <c r="N28" s="12">
        <f>SUM(L28:M28)</f>
        <v>2017</v>
      </c>
    </row>
    <row r="29" spans="1:14" ht="12.75">
      <c r="A29" s="13" t="s">
        <v>8</v>
      </c>
      <c r="B29" s="2">
        <v>36</v>
      </c>
      <c r="C29" s="2">
        <v>3</v>
      </c>
      <c r="D29" s="2">
        <v>2</v>
      </c>
      <c r="E29" s="2">
        <v>1</v>
      </c>
      <c r="F29" s="24">
        <f>SUM(B29:E29)</f>
        <v>42</v>
      </c>
      <c r="G29" s="2">
        <v>3</v>
      </c>
      <c r="H29" s="2">
        <v>0</v>
      </c>
      <c r="I29" s="2">
        <v>0</v>
      </c>
      <c r="J29" s="2">
        <v>0</v>
      </c>
      <c r="K29" s="22">
        <f>SUM(G29:J29)</f>
        <v>3</v>
      </c>
      <c r="L29" s="5">
        <f>B29*$B$6+C29*$C$6+D29*$D$6+E29*$E$6</f>
        <v>1545</v>
      </c>
      <c r="M29" s="5">
        <f>G29*$G$6+H29*$H$6+I29*$I$6+J29*$J$6</f>
        <v>120</v>
      </c>
      <c r="N29" s="12">
        <f>SUM(L29:M29)</f>
        <v>1665</v>
      </c>
    </row>
    <row r="30" spans="1:14" ht="13.5" thickBot="1">
      <c r="A30" s="14" t="s">
        <v>13</v>
      </c>
      <c r="B30" s="3">
        <v>46</v>
      </c>
      <c r="C30" s="3">
        <v>0</v>
      </c>
      <c r="D30" s="3">
        <v>1</v>
      </c>
      <c r="E30" s="3">
        <v>0</v>
      </c>
      <c r="F30" s="24">
        <f>SUM(B30:E30)</f>
        <v>47</v>
      </c>
      <c r="G30" s="3">
        <v>9</v>
      </c>
      <c r="H30" s="3">
        <v>6</v>
      </c>
      <c r="I30" s="3">
        <v>0</v>
      </c>
      <c r="J30" s="3">
        <v>0</v>
      </c>
      <c r="K30" s="22">
        <f>SUM(G30:J30)</f>
        <v>15</v>
      </c>
      <c r="L30" s="5">
        <f>B30*$B$6+C30*$C$6+D30*$D$6+E30*$E$6</f>
        <v>1852</v>
      </c>
      <c r="M30" s="5">
        <f>G30*$G$6+H30*$H$6+I30*$I$6+J30*$J$6</f>
        <v>504</v>
      </c>
      <c r="N30" s="12">
        <f>SUM(L30:M30)</f>
        <v>2356</v>
      </c>
    </row>
    <row r="31" spans="1:16" s="1" customFormat="1" ht="13.5" thickBot="1">
      <c r="A31" s="15" t="s">
        <v>10</v>
      </c>
      <c r="B31" s="4">
        <f aca="true" t="shared" si="4" ref="B31:N31">SUM(B28:B30)</f>
        <v>125</v>
      </c>
      <c r="C31" s="4">
        <f t="shared" si="4"/>
        <v>4</v>
      </c>
      <c r="D31" s="4">
        <f t="shared" si="4"/>
        <v>3</v>
      </c>
      <c r="E31" s="4">
        <f t="shared" si="4"/>
        <v>2</v>
      </c>
      <c r="F31" s="4">
        <f t="shared" si="4"/>
        <v>134</v>
      </c>
      <c r="G31" s="4">
        <f t="shared" si="4"/>
        <v>18</v>
      </c>
      <c r="H31" s="4">
        <f t="shared" si="4"/>
        <v>7</v>
      </c>
      <c r="I31" s="4">
        <f t="shared" si="4"/>
        <v>0</v>
      </c>
      <c r="J31" s="4">
        <f t="shared" si="4"/>
        <v>0</v>
      </c>
      <c r="K31" s="4">
        <f t="shared" si="4"/>
        <v>25</v>
      </c>
      <c r="L31" s="4">
        <f t="shared" si="4"/>
        <v>5150</v>
      </c>
      <c r="M31" s="4">
        <f t="shared" si="4"/>
        <v>888</v>
      </c>
      <c r="N31" s="16">
        <f t="shared" si="4"/>
        <v>6038</v>
      </c>
      <c r="O31"/>
      <c r="P31" s="27"/>
    </row>
    <row r="32" spans="1:16" s="1" customFormat="1" ht="13.5" thickBo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8"/>
      <c r="O32"/>
      <c r="P32" s="26"/>
    </row>
    <row r="33" spans="1:16" s="1" customFormat="1" ht="13.5" thickBot="1">
      <c r="A33" s="19" t="s">
        <v>21</v>
      </c>
      <c r="B33" s="20">
        <f aca="true" t="shared" si="5" ref="B33:N33">B12+B17+B21+B26+B31</f>
        <v>788</v>
      </c>
      <c r="C33" s="20">
        <f t="shared" si="5"/>
        <v>84</v>
      </c>
      <c r="D33" s="20">
        <f t="shared" si="5"/>
        <v>24</v>
      </c>
      <c r="E33" s="20">
        <f t="shared" si="5"/>
        <v>8</v>
      </c>
      <c r="F33" s="20">
        <f t="shared" si="5"/>
        <v>904</v>
      </c>
      <c r="G33" s="20">
        <f t="shared" si="5"/>
        <v>43</v>
      </c>
      <c r="H33" s="20">
        <f t="shared" si="5"/>
        <v>90</v>
      </c>
      <c r="I33" s="20">
        <f t="shared" si="5"/>
        <v>17</v>
      </c>
      <c r="J33" s="20">
        <f t="shared" si="5"/>
        <v>1</v>
      </c>
      <c r="K33" s="20">
        <f t="shared" si="5"/>
        <v>151</v>
      </c>
      <c r="L33" s="20">
        <f t="shared" si="5"/>
        <v>33896</v>
      </c>
      <c r="M33" s="20">
        <f t="shared" si="5"/>
        <v>4093</v>
      </c>
      <c r="N33" s="20">
        <f t="shared" si="5"/>
        <v>37989</v>
      </c>
      <c r="O33"/>
      <c r="P33" s="26"/>
    </row>
    <row r="34" ht="14.25" thickBot="1" thickTop="1"/>
    <row r="35" spans="1:6" ht="13.5" thickBot="1">
      <c r="A35" s="7" t="s">
        <v>22</v>
      </c>
      <c r="B35" s="8"/>
      <c r="C35" s="8"/>
      <c r="D35" s="8"/>
      <c r="E35" s="9"/>
      <c r="F35" s="10">
        <f>F33+K33</f>
        <v>1055</v>
      </c>
    </row>
  </sheetData>
  <mergeCells count="14">
    <mergeCell ref="A13:N13"/>
    <mergeCell ref="A18:N18"/>
    <mergeCell ref="A22:N22"/>
    <mergeCell ref="A27:N27"/>
    <mergeCell ref="A1:O1"/>
    <mergeCell ref="A2:O2"/>
    <mergeCell ref="A3:O3"/>
    <mergeCell ref="A4:O4"/>
    <mergeCell ref="M5:M6"/>
    <mergeCell ref="N5:N6"/>
    <mergeCell ref="A5:A6"/>
    <mergeCell ref="B5:F5"/>
    <mergeCell ref="G5:K5"/>
    <mergeCell ref="L5:L6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  <col min="17" max="17" width="9.140625" style="25" customWidth="1"/>
  </cols>
  <sheetData>
    <row r="1" spans="1:16" ht="15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s="1" customFormat="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26"/>
    </row>
    <row r="3" spans="1:17" s="1" customFormat="1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6"/>
    </row>
    <row r="4" spans="1:17" s="1" customFormat="1" ht="16.5" thickBot="1">
      <c r="A4" s="100" t="s">
        <v>39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26"/>
    </row>
    <row r="5" spans="1:17" s="1" customFormat="1" ht="27" customHeight="1" thickBot="1" thickTop="1">
      <c r="A5" s="93" t="s">
        <v>2</v>
      </c>
      <c r="B5" s="89" t="s">
        <v>3</v>
      </c>
      <c r="C5" s="95"/>
      <c r="D5" s="95"/>
      <c r="E5" s="95"/>
      <c r="F5" s="95"/>
      <c r="G5" s="96" t="s">
        <v>24</v>
      </c>
      <c r="H5" s="97"/>
      <c r="I5" s="97"/>
      <c r="J5" s="97"/>
      <c r="K5" s="98"/>
      <c r="L5" s="72" t="s">
        <v>5</v>
      </c>
      <c r="M5" s="89" t="s">
        <v>4</v>
      </c>
      <c r="N5" s="91" t="s">
        <v>25</v>
      </c>
      <c r="O5" s="87" t="s">
        <v>27</v>
      </c>
      <c r="Q5" s="26"/>
    </row>
    <row r="6" spans="1:17" s="1" customFormat="1" ht="13.5" thickBot="1">
      <c r="A6" s="94"/>
      <c r="B6" s="10">
        <v>40</v>
      </c>
      <c r="C6" s="21">
        <v>24</v>
      </c>
      <c r="D6" s="21">
        <v>12</v>
      </c>
      <c r="E6" s="21">
        <v>9</v>
      </c>
      <c r="F6" s="21" t="s">
        <v>5</v>
      </c>
      <c r="G6" s="10">
        <v>40</v>
      </c>
      <c r="H6" s="21">
        <v>24</v>
      </c>
      <c r="I6" s="21">
        <v>12</v>
      </c>
      <c r="J6" s="21">
        <v>9</v>
      </c>
      <c r="K6" s="7" t="s">
        <v>5</v>
      </c>
      <c r="L6" s="73" t="s">
        <v>32</v>
      </c>
      <c r="M6" s="90"/>
      <c r="N6" s="92"/>
      <c r="O6" s="88"/>
      <c r="Q6" s="26"/>
    </row>
    <row r="7" spans="1:15" ht="12" customHeight="1">
      <c r="A7" s="37" t="s">
        <v>6</v>
      </c>
      <c r="B7" s="42">
        <v>120</v>
      </c>
      <c r="C7" s="42">
        <v>14</v>
      </c>
      <c r="D7" s="42">
        <v>6</v>
      </c>
      <c r="E7" s="42">
        <v>1</v>
      </c>
      <c r="F7" s="43">
        <f>SUM(B7:E7)</f>
        <v>141</v>
      </c>
      <c r="G7" s="41">
        <v>2</v>
      </c>
      <c r="H7" s="42">
        <v>15</v>
      </c>
      <c r="I7" s="42">
        <v>5</v>
      </c>
      <c r="J7" s="42">
        <v>0</v>
      </c>
      <c r="K7" s="61">
        <f>SUM(G7:J7)</f>
        <v>22</v>
      </c>
      <c r="L7" s="74">
        <f>F7+K7</f>
        <v>163</v>
      </c>
      <c r="M7" s="34">
        <f>B7*$B$6+C7*$C$6+D7*$D$6+E7*$E$6</f>
        <v>5217</v>
      </c>
      <c r="N7" s="5">
        <f>G7*$G$6+H7*$H$6+I7*$I$6+J7*$J$6</f>
        <v>500</v>
      </c>
      <c r="O7" s="12">
        <f>SUM(M7:N7)</f>
        <v>5717</v>
      </c>
    </row>
    <row r="8" spans="1:15" ht="12.75">
      <c r="A8" s="37" t="s">
        <v>23</v>
      </c>
      <c r="B8" s="5">
        <v>77</v>
      </c>
      <c r="C8" s="5">
        <v>32</v>
      </c>
      <c r="D8" s="5">
        <v>9</v>
      </c>
      <c r="E8" s="5">
        <v>2</v>
      </c>
      <c r="F8" s="51">
        <f>SUM(B8:E8)</f>
        <v>120</v>
      </c>
      <c r="G8" s="44">
        <v>1</v>
      </c>
      <c r="H8" s="5">
        <v>11</v>
      </c>
      <c r="I8" s="5">
        <v>6</v>
      </c>
      <c r="J8" s="5">
        <v>0</v>
      </c>
      <c r="K8" s="62">
        <f>SUM(G8:J8)</f>
        <v>18</v>
      </c>
      <c r="L8" s="75">
        <f>F8+K8</f>
        <v>138</v>
      </c>
      <c r="M8" s="34">
        <f>B8*$B$6+C8*$C$6+D8*$D$6+E8*$E$6</f>
        <v>3974</v>
      </c>
      <c r="N8" s="5">
        <f>G8*$G$6+H8*$H$6+I8*$I$6+J8*$J$6</f>
        <v>376</v>
      </c>
      <c r="O8" s="12">
        <f>SUM(M8:N8)</f>
        <v>4350</v>
      </c>
    </row>
    <row r="9" spans="1:15" ht="12.75">
      <c r="A9" s="38" t="s">
        <v>7</v>
      </c>
      <c r="B9" s="2">
        <v>76</v>
      </c>
      <c r="C9" s="2">
        <v>3</v>
      </c>
      <c r="D9" s="2">
        <v>0</v>
      </c>
      <c r="E9" s="2">
        <v>1</v>
      </c>
      <c r="F9" s="51">
        <f>SUM(B9:E9)</f>
        <v>80</v>
      </c>
      <c r="G9" s="44">
        <v>2</v>
      </c>
      <c r="H9" s="5">
        <v>6</v>
      </c>
      <c r="I9" s="5">
        <v>4</v>
      </c>
      <c r="J9" s="5">
        <v>0</v>
      </c>
      <c r="K9" s="62">
        <f>SUM(G9:J9)</f>
        <v>12</v>
      </c>
      <c r="L9" s="75">
        <f>F9+K9</f>
        <v>92</v>
      </c>
      <c r="M9" s="34">
        <f>B9*$B$6+C9*$C$6+D9*$D$6+E9*$E$6</f>
        <v>3121</v>
      </c>
      <c r="N9" s="5">
        <f>G9*$G$6+H9*$H$6+I9*$I$6+J9*$J$6</f>
        <v>272</v>
      </c>
      <c r="O9" s="12">
        <f>SUM(M9:N9)</f>
        <v>3393</v>
      </c>
    </row>
    <row r="10" spans="1:15" ht="12.75">
      <c r="A10" s="38" t="s">
        <v>8</v>
      </c>
      <c r="B10" s="2">
        <v>33</v>
      </c>
      <c r="C10" s="2">
        <v>5</v>
      </c>
      <c r="D10" s="2">
        <v>0</v>
      </c>
      <c r="E10" s="2">
        <v>1</v>
      </c>
      <c r="F10" s="51">
        <f>SUM(B10:E10)</f>
        <v>39</v>
      </c>
      <c r="G10" s="46">
        <v>1</v>
      </c>
      <c r="H10" s="2">
        <v>7</v>
      </c>
      <c r="I10" s="2">
        <v>1</v>
      </c>
      <c r="J10" s="2">
        <v>0</v>
      </c>
      <c r="K10" s="58">
        <f>SUM(G10:J10)</f>
        <v>9</v>
      </c>
      <c r="L10" s="75">
        <f>F10+K10</f>
        <v>48</v>
      </c>
      <c r="M10" s="34">
        <f>B10*$B$6+C10*$C$6+D10*$D$6+E10*$E$6</f>
        <v>1449</v>
      </c>
      <c r="N10" s="5">
        <f>G10*$G$6+H10*$H$6+I10*$I$6+J10*$J$6</f>
        <v>220</v>
      </c>
      <c r="O10" s="12">
        <f>SUM(M10:N10)</f>
        <v>1669</v>
      </c>
    </row>
    <row r="11" spans="1:15" ht="13.5" thickBot="1">
      <c r="A11" s="39" t="s">
        <v>9</v>
      </c>
      <c r="B11" s="56">
        <v>62</v>
      </c>
      <c r="C11" s="56">
        <v>0</v>
      </c>
      <c r="D11" s="56">
        <v>0</v>
      </c>
      <c r="E11" s="56">
        <v>0</v>
      </c>
      <c r="F11" s="57">
        <f>SUM(B11:E11)</f>
        <v>62</v>
      </c>
      <c r="G11" s="55">
        <v>15</v>
      </c>
      <c r="H11" s="56">
        <v>3</v>
      </c>
      <c r="I11" s="56">
        <v>0</v>
      </c>
      <c r="J11" s="56">
        <v>0</v>
      </c>
      <c r="K11" s="63">
        <f>SUM(G11:J11)</f>
        <v>18</v>
      </c>
      <c r="L11" s="75">
        <f>F11+K11</f>
        <v>80</v>
      </c>
      <c r="M11" s="34">
        <f>B11*$B$6+C11*$C$6+D11*$D$6+E11*$E$6</f>
        <v>2480</v>
      </c>
      <c r="N11" s="5">
        <f>G11*$G$6+H11*$H$6+I11*$I$6+J11*$J$6</f>
        <v>672</v>
      </c>
      <c r="O11" s="12">
        <f>SUM(M11:N11)</f>
        <v>3152</v>
      </c>
    </row>
    <row r="12" spans="1:17" s="1" customFormat="1" ht="13.5" thickBot="1">
      <c r="A12" s="40" t="s">
        <v>10</v>
      </c>
      <c r="B12" s="54">
        <f aca="true" t="shared" si="0" ref="B12:O12">SUM(B7:B11)</f>
        <v>368</v>
      </c>
      <c r="C12" s="54">
        <f t="shared" si="0"/>
        <v>54</v>
      </c>
      <c r="D12" s="54">
        <f t="shared" si="0"/>
        <v>15</v>
      </c>
      <c r="E12" s="54">
        <f t="shared" si="0"/>
        <v>5</v>
      </c>
      <c r="F12" s="53">
        <f t="shared" si="0"/>
        <v>442</v>
      </c>
      <c r="G12" s="4">
        <f t="shared" si="0"/>
        <v>21</v>
      </c>
      <c r="H12" s="4">
        <f t="shared" si="0"/>
        <v>42</v>
      </c>
      <c r="I12" s="4">
        <f t="shared" si="0"/>
        <v>16</v>
      </c>
      <c r="J12" s="4">
        <f t="shared" si="0"/>
        <v>0</v>
      </c>
      <c r="K12" s="47">
        <f t="shared" si="0"/>
        <v>79</v>
      </c>
      <c r="L12" s="71">
        <f>SUM(L7:L11)</f>
        <v>521</v>
      </c>
      <c r="M12" s="35">
        <f t="shared" si="0"/>
        <v>16241</v>
      </c>
      <c r="N12" s="4">
        <f t="shared" si="0"/>
        <v>2040</v>
      </c>
      <c r="O12" s="16">
        <f t="shared" si="0"/>
        <v>18281</v>
      </c>
      <c r="P12"/>
      <c r="Q12" s="27"/>
    </row>
    <row r="13" spans="1:17" s="1" customFormat="1" ht="13.5" thickBot="1">
      <c r="A13" s="83" t="s">
        <v>11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6"/>
      <c r="P13"/>
      <c r="Q13" s="25"/>
    </row>
    <row r="14" spans="1:15" ht="12.75">
      <c r="A14" s="37" t="s">
        <v>8</v>
      </c>
      <c r="B14" s="42">
        <v>38</v>
      </c>
      <c r="C14" s="42">
        <v>7</v>
      </c>
      <c r="D14" s="42">
        <v>1</v>
      </c>
      <c r="E14" s="42">
        <v>0</v>
      </c>
      <c r="F14" s="58">
        <f>SUM(B14:E14)</f>
        <v>46</v>
      </c>
      <c r="G14" s="41">
        <v>2</v>
      </c>
      <c r="H14" s="42">
        <v>5</v>
      </c>
      <c r="I14" s="42">
        <v>0</v>
      </c>
      <c r="J14" s="42">
        <v>0</v>
      </c>
      <c r="K14" s="43">
        <f>SUM(G14:J14)</f>
        <v>7</v>
      </c>
      <c r="L14" s="74">
        <f>F14+K14</f>
        <v>53</v>
      </c>
      <c r="M14" s="34">
        <f>B14*$B$6+C14*$C$6+D14*$D$6+E14*$E$6</f>
        <v>1700</v>
      </c>
      <c r="N14" s="5">
        <f>G14*$G$6+H14*$H$6+I14*$I$6+J14*$J$6</f>
        <v>200</v>
      </c>
      <c r="O14" s="12">
        <f>SUM(M14:N14)</f>
        <v>1900</v>
      </c>
    </row>
    <row r="15" spans="1:15" ht="12.75">
      <c r="A15" s="38" t="s">
        <v>12</v>
      </c>
      <c r="B15" s="2">
        <v>46</v>
      </c>
      <c r="C15" s="2">
        <v>1</v>
      </c>
      <c r="D15" s="2">
        <v>0</v>
      </c>
      <c r="E15" s="2">
        <v>0</v>
      </c>
      <c r="F15" s="58">
        <f>SUM(B15:E15)</f>
        <v>47</v>
      </c>
      <c r="G15" s="46">
        <v>2</v>
      </c>
      <c r="H15" s="2">
        <v>11</v>
      </c>
      <c r="I15" s="2">
        <v>2</v>
      </c>
      <c r="J15" s="2">
        <v>0</v>
      </c>
      <c r="K15" s="45">
        <f>SUM(G15:J15)</f>
        <v>15</v>
      </c>
      <c r="L15" s="75">
        <f>F15+K15</f>
        <v>62</v>
      </c>
      <c r="M15" s="34">
        <f>B15*$B$6+C15*$C$6+D15*$D$6+E15*$E$6</f>
        <v>1864</v>
      </c>
      <c r="N15" s="5">
        <f>G15*$G$6+H15*$H$6+I15*$I$6+J15*$J$6</f>
        <v>368</v>
      </c>
      <c r="O15" s="12">
        <f>SUM(M15:N15)</f>
        <v>2232</v>
      </c>
    </row>
    <row r="16" spans="1:15" ht="13.5" thickBot="1">
      <c r="A16" s="39" t="s">
        <v>13</v>
      </c>
      <c r="B16" s="3">
        <v>37</v>
      </c>
      <c r="C16" s="3">
        <v>12</v>
      </c>
      <c r="D16" s="3">
        <v>3</v>
      </c>
      <c r="E16" s="3">
        <v>0</v>
      </c>
      <c r="F16" s="58">
        <f>SUM(B16:E16)</f>
        <v>52</v>
      </c>
      <c r="G16" s="55">
        <v>0</v>
      </c>
      <c r="H16" s="56">
        <v>7</v>
      </c>
      <c r="I16" s="56">
        <v>3</v>
      </c>
      <c r="J16" s="56">
        <v>3</v>
      </c>
      <c r="K16" s="59">
        <f>SUM(G16:J16)</f>
        <v>13</v>
      </c>
      <c r="L16" s="75">
        <f>F16+K16</f>
        <v>65</v>
      </c>
      <c r="M16" s="34">
        <f>B16*$B$6+C16*$C$6+D16*$D$6+E16*$E$6</f>
        <v>1804</v>
      </c>
      <c r="N16" s="5">
        <f>G16*$G$6+H16*$H$6+I16*$I$6+J16*$J$6</f>
        <v>231</v>
      </c>
      <c r="O16" s="12">
        <f>SUM(M16:N16)</f>
        <v>2035</v>
      </c>
    </row>
    <row r="17" spans="1:17" s="1" customFormat="1" ht="13.5" thickBot="1">
      <c r="A17" s="40" t="s">
        <v>10</v>
      </c>
      <c r="B17" s="4">
        <f aca="true" t="shared" si="1" ref="B17:O17">SUM(B14:B16)</f>
        <v>121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47">
        <f t="shared" si="1"/>
        <v>145</v>
      </c>
      <c r="G17" s="4">
        <f t="shared" si="1"/>
        <v>4</v>
      </c>
      <c r="H17" s="4">
        <f t="shared" si="1"/>
        <v>23</v>
      </c>
      <c r="I17" s="4">
        <f t="shared" si="1"/>
        <v>5</v>
      </c>
      <c r="J17" s="4">
        <f t="shared" si="1"/>
        <v>3</v>
      </c>
      <c r="K17" s="47">
        <f t="shared" si="1"/>
        <v>35</v>
      </c>
      <c r="L17" s="71">
        <f>SUM(L14:L16)</f>
        <v>180</v>
      </c>
      <c r="M17" s="35">
        <f t="shared" si="1"/>
        <v>5368</v>
      </c>
      <c r="N17" s="4">
        <f t="shared" si="1"/>
        <v>799</v>
      </c>
      <c r="O17" s="16">
        <f t="shared" si="1"/>
        <v>6167</v>
      </c>
      <c r="P17"/>
      <c r="Q17" s="27"/>
    </row>
    <row r="18" spans="1:17" s="1" customFormat="1" ht="13.5" thickBot="1">
      <c r="A18" s="83" t="s">
        <v>14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6"/>
      <c r="P18"/>
      <c r="Q18" s="25"/>
    </row>
    <row r="19" spans="1:15" ht="12.75">
      <c r="A19" s="37" t="s">
        <v>15</v>
      </c>
      <c r="B19" s="42">
        <v>40</v>
      </c>
      <c r="C19" s="42">
        <v>0</v>
      </c>
      <c r="D19" s="42">
        <v>0</v>
      </c>
      <c r="E19" s="42">
        <v>0</v>
      </c>
      <c r="F19" s="43">
        <f>SUM(B19:E19)</f>
        <v>40</v>
      </c>
      <c r="G19" s="41">
        <v>10</v>
      </c>
      <c r="H19" s="42">
        <v>3</v>
      </c>
      <c r="I19" s="42">
        <v>0</v>
      </c>
      <c r="J19" s="42">
        <v>0</v>
      </c>
      <c r="K19" s="43">
        <f>SUM(G19:J19)</f>
        <v>13</v>
      </c>
      <c r="L19" s="74">
        <f>F19+K19</f>
        <v>53</v>
      </c>
      <c r="M19" s="34">
        <f>B19*$B$6+C19*$C$6+D19*$D$6+E19*$E$6</f>
        <v>1600</v>
      </c>
      <c r="N19" s="5">
        <f>G19*$G$6+H19*$H$6+I19*$I$6+J19*$J$6</f>
        <v>472</v>
      </c>
      <c r="O19" s="12">
        <f>SUM(M19:N19)</f>
        <v>2072</v>
      </c>
    </row>
    <row r="20" spans="1:15" ht="13.5" thickBot="1">
      <c r="A20" s="39" t="s">
        <v>8</v>
      </c>
      <c r="B20" s="56">
        <v>37</v>
      </c>
      <c r="C20" s="56">
        <v>1</v>
      </c>
      <c r="D20" s="56">
        <v>0</v>
      </c>
      <c r="E20" s="56">
        <v>0</v>
      </c>
      <c r="F20" s="57">
        <f>SUM(B20:E20)</f>
        <v>38</v>
      </c>
      <c r="G20" s="55">
        <v>4</v>
      </c>
      <c r="H20" s="56">
        <v>14</v>
      </c>
      <c r="I20" s="56">
        <v>0</v>
      </c>
      <c r="J20" s="56">
        <v>0</v>
      </c>
      <c r="K20" s="57">
        <f>SUM(G20:J20)</f>
        <v>18</v>
      </c>
      <c r="L20" s="75">
        <f>F20+K20</f>
        <v>56</v>
      </c>
      <c r="M20" s="34">
        <f>B20*$B$6+C20*$C$6+D20*$D$6+E20*$E$6</f>
        <v>1504</v>
      </c>
      <c r="N20" s="5">
        <f>G20*$G$6+H20*$H$6+I20*$I$6+J20*$J$6</f>
        <v>496</v>
      </c>
      <c r="O20" s="12">
        <f>SUM(M20:N20)</f>
        <v>2000</v>
      </c>
    </row>
    <row r="21" spans="1:17" s="1" customFormat="1" ht="14.25" customHeight="1" thickBot="1">
      <c r="A21" s="40" t="s">
        <v>10</v>
      </c>
      <c r="B21" s="4">
        <f aca="true" t="shared" si="2" ref="B21:O21">SUM(B19:B20)</f>
        <v>77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47">
        <f t="shared" si="2"/>
        <v>78</v>
      </c>
      <c r="G21" s="4">
        <f t="shared" si="2"/>
        <v>14</v>
      </c>
      <c r="H21" s="4">
        <f t="shared" si="2"/>
        <v>17</v>
      </c>
      <c r="I21" s="4">
        <f t="shared" si="2"/>
        <v>0</v>
      </c>
      <c r="J21" s="4">
        <f t="shared" si="2"/>
        <v>0</v>
      </c>
      <c r="K21" s="47">
        <f t="shared" si="2"/>
        <v>31</v>
      </c>
      <c r="L21" s="71">
        <f>SUM(L19:L20)</f>
        <v>109</v>
      </c>
      <c r="M21" s="35">
        <f t="shared" si="2"/>
        <v>3104</v>
      </c>
      <c r="N21" s="4">
        <f t="shared" si="2"/>
        <v>968</v>
      </c>
      <c r="O21" s="16">
        <f t="shared" si="2"/>
        <v>4072</v>
      </c>
      <c r="P21"/>
      <c r="Q21" s="27"/>
    </row>
    <row r="22" spans="1:17" s="1" customFormat="1" ht="13.5" thickBot="1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84"/>
      <c r="N22" s="84"/>
      <c r="O22" s="86"/>
      <c r="P22"/>
      <c r="Q22" s="25"/>
    </row>
    <row r="23" spans="1:15" ht="12.75">
      <c r="A23" s="37" t="s">
        <v>17</v>
      </c>
      <c r="B23" s="42">
        <v>41</v>
      </c>
      <c r="C23" s="42">
        <v>0</v>
      </c>
      <c r="D23" s="42">
        <v>0</v>
      </c>
      <c r="E23" s="42">
        <v>0</v>
      </c>
      <c r="F23" s="43">
        <f>SUM(B23:E23)</f>
        <v>41</v>
      </c>
      <c r="G23" s="41">
        <v>1</v>
      </c>
      <c r="H23" s="42">
        <v>7</v>
      </c>
      <c r="I23" s="42">
        <v>2</v>
      </c>
      <c r="J23" s="42">
        <v>0</v>
      </c>
      <c r="K23" s="61">
        <f>SUM(G23:J23)</f>
        <v>10</v>
      </c>
      <c r="L23" s="76">
        <f>F23+K23</f>
        <v>51</v>
      </c>
      <c r="M23" s="34">
        <f>B23*$B$6+C23*$C$6+D23*$D$6+E23*$E$6</f>
        <v>1640</v>
      </c>
      <c r="N23" s="5">
        <f>G23*$G$6+H23*$H$6+I23*$I$6+J23*$J$6</f>
        <v>232</v>
      </c>
      <c r="O23" s="12">
        <f>SUM(M23:N23)</f>
        <v>1872</v>
      </c>
    </row>
    <row r="24" spans="1:15" s="33" customFormat="1" ht="12.75">
      <c r="A24" s="48" t="s">
        <v>18</v>
      </c>
      <c r="B24" s="29">
        <v>70</v>
      </c>
      <c r="C24" s="29">
        <v>2</v>
      </c>
      <c r="D24" s="29">
        <v>0</v>
      </c>
      <c r="E24" s="29">
        <v>0</v>
      </c>
      <c r="F24" s="51">
        <f>SUM(B24:E24)</f>
        <v>72</v>
      </c>
      <c r="G24" s="49">
        <v>12</v>
      </c>
      <c r="H24" s="29">
        <v>2</v>
      </c>
      <c r="I24" s="29">
        <v>0</v>
      </c>
      <c r="J24" s="29">
        <v>0</v>
      </c>
      <c r="K24" s="64">
        <f>SUM(G24:J24)</f>
        <v>14</v>
      </c>
      <c r="L24" s="77">
        <f>F24+K24</f>
        <v>86</v>
      </c>
      <c r="M24" s="34">
        <f>B24*$B$6+C24*$C$6+D24*$D$6+E24*$E$6</f>
        <v>2848</v>
      </c>
      <c r="N24" s="31">
        <f>G24*$G$6+H24*$H$6+I24*$I$6+J24*$J$6</f>
        <v>528</v>
      </c>
      <c r="O24" s="32">
        <f>SUM(M24:N24)</f>
        <v>3376</v>
      </c>
    </row>
    <row r="25" spans="1:15" ht="13.5" thickBot="1">
      <c r="A25" s="39" t="s">
        <v>8</v>
      </c>
      <c r="B25" s="56">
        <v>30</v>
      </c>
      <c r="C25" s="56">
        <v>2</v>
      </c>
      <c r="D25" s="56">
        <v>0</v>
      </c>
      <c r="E25" s="56">
        <v>0</v>
      </c>
      <c r="F25" s="57">
        <f>SUM(B25:E25)</f>
        <v>32</v>
      </c>
      <c r="G25" s="55">
        <v>0</v>
      </c>
      <c r="H25" s="56">
        <v>9</v>
      </c>
      <c r="I25" s="56">
        <v>0</v>
      </c>
      <c r="J25" s="56">
        <v>0</v>
      </c>
      <c r="K25" s="65">
        <f>SUM(G25:J25)</f>
        <v>9</v>
      </c>
      <c r="L25" s="78">
        <f>F25+K25</f>
        <v>41</v>
      </c>
      <c r="M25" s="34">
        <f>B25*$B$6+C25*$C$6+D25*$D$6+E25*$E$6</f>
        <v>1248</v>
      </c>
      <c r="N25" s="5">
        <f>G25*$G$6+H25*$H$6+I25*$I$6+J25*$J$6</f>
        <v>216</v>
      </c>
      <c r="O25" s="12">
        <f>SUM(M25:N25)</f>
        <v>1464</v>
      </c>
    </row>
    <row r="26" spans="1:17" s="1" customFormat="1" ht="13.5" thickBot="1">
      <c r="A26" s="40" t="s">
        <v>10</v>
      </c>
      <c r="B26" s="4">
        <f aca="true" t="shared" si="3" ref="B26:O26">SUM(B23:B25)</f>
        <v>141</v>
      </c>
      <c r="C26" s="4">
        <f t="shared" si="3"/>
        <v>4</v>
      </c>
      <c r="D26" s="4">
        <f t="shared" si="3"/>
        <v>0</v>
      </c>
      <c r="E26" s="4">
        <f t="shared" si="3"/>
        <v>0</v>
      </c>
      <c r="F26" s="47">
        <f t="shared" si="3"/>
        <v>145</v>
      </c>
      <c r="G26" s="4">
        <f t="shared" si="3"/>
        <v>13</v>
      </c>
      <c r="H26" s="4">
        <f t="shared" si="3"/>
        <v>18</v>
      </c>
      <c r="I26" s="4">
        <f t="shared" si="3"/>
        <v>2</v>
      </c>
      <c r="J26" s="4">
        <f t="shared" si="3"/>
        <v>0</v>
      </c>
      <c r="K26" s="70">
        <f t="shared" si="3"/>
        <v>33</v>
      </c>
      <c r="L26" s="71">
        <f>SUM(L23:L25)</f>
        <v>178</v>
      </c>
      <c r="M26" s="35">
        <f t="shared" si="3"/>
        <v>5736</v>
      </c>
      <c r="N26" s="4">
        <f t="shared" si="3"/>
        <v>976</v>
      </c>
      <c r="O26" s="16">
        <f t="shared" si="3"/>
        <v>6712</v>
      </c>
      <c r="P26"/>
      <c r="Q26" s="27"/>
    </row>
    <row r="27" spans="1:17" s="1" customFormat="1" ht="13.5" thickBot="1">
      <c r="A27" s="83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4"/>
      <c r="N27" s="84"/>
      <c r="O27" s="86"/>
      <c r="P27"/>
      <c r="Q27" s="25"/>
    </row>
    <row r="28" spans="1:15" ht="12.75">
      <c r="A28" s="37" t="s">
        <v>20</v>
      </c>
      <c r="B28" s="42">
        <v>39</v>
      </c>
      <c r="C28" s="42">
        <v>2</v>
      </c>
      <c r="D28" s="42">
        <v>0</v>
      </c>
      <c r="E28" s="42">
        <v>0</v>
      </c>
      <c r="F28" s="43">
        <f>SUM(B28:E28)</f>
        <v>41</v>
      </c>
      <c r="G28" s="41">
        <v>10</v>
      </c>
      <c r="H28" s="42">
        <v>1</v>
      </c>
      <c r="I28" s="42">
        <v>0</v>
      </c>
      <c r="J28" s="42">
        <v>0</v>
      </c>
      <c r="K28" s="61">
        <f>SUM(G28:J28)</f>
        <v>11</v>
      </c>
      <c r="L28" s="76">
        <f>F28+K28</f>
        <v>52</v>
      </c>
      <c r="M28" s="34">
        <f>B28*$B$6+C28*$C$6+D28*$D$6+E28*$E$6</f>
        <v>1608</v>
      </c>
      <c r="N28" s="5">
        <f>G28*$G$6+H28*$H$6+I28*$I$6+J28*$J$6</f>
        <v>424</v>
      </c>
      <c r="O28" s="12">
        <f>SUM(M28:N28)</f>
        <v>2032</v>
      </c>
    </row>
    <row r="29" spans="1:15" ht="12.75">
      <c r="A29" s="38" t="s">
        <v>8</v>
      </c>
      <c r="B29" s="2">
        <v>38</v>
      </c>
      <c r="C29" s="2">
        <v>3</v>
      </c>
      <c r="D29" s="2">
        <v>1</v>
      </c>
      <c r="E29" s="2">
        <v>1</v>
      </c>
      <c r="F29" s="51">
        <f>SUM(B29:E29)</f>
        <v>43</v>
      </c>
      <c r="G29" s="46">
        <v>4</v>
      </c>
      <c r="H29" s="2">
        <v>5</v>
      </c>
      <c r="I29" s="2">
        <v>1</v>
      </c>
      <c r="J29" s="2">
        <v>0</v>
      </c>
      <c r="K29" s="62">
        <f>SUM(G29:J29)</f>
        <v>10</v>
      </c>
      <c r="L29" s="77">
        <f>F29+K29</f>
        <v>53</v>
      </c>
      <c r="M29" s="34">
        <f>B29*$B$6+C29*$C$6+D29*$D$6+E29*$E$6</f>
        <v>1613</v>
      </c>
      <c r="N29" s="5">
        <f>G29*$G$6+H29*$H$6+I29*$I$6+J29*$J$6</f>
        <v>292</v>
      </c>
      <c r="O29" s="12">
        <f>SUM(M29:N29)</f>
        <v>1905</v>
      </c>
    </row>
    <row r="30" spans="1:15" ht="13.5" thickBot="1">
      <c r="A30" s="39" t="s">
        <v>13</v>
      </c>
      <c r="B30" s="56">
        <v>48</v>
      </c>
      <c r="C30" s="56">
        <v>0</v>
      </c>
      <c r="D30" s="56">
        <v>0</v>
      </c>
      <c r="E30" s="56">
        <v>0</v>
      </c>
      <c r="F30" s="57">
        <f>SUM(B30:E30)</f>
        <v>48</v>
      </c>
      <c r="G30" s="55">
        <v>13</v>
      </c>
      <c r="H30" s="56">
        <v>8</v>
      </c>
      <c r="I30" s="56">
        <v>0</v>
      </c>
      <c r="J30" s="56">
        <v>0</v>
      </c>
      <c r="K30" s="65">
        <f>SUM(G30:J30)</f>
        <v>21</v>
      </c>
      <c r="L30" s="78">
        <f>F30+K30</f>
        <v>69</v>
      </c>
      <c r="M30" s="34">
        <f>B30*$B$6+C30*$C$6+D30*$D$6+E30*$E$6</f>
        <v>1920</v>
      </c>
      <c r="N30" s="5">
        <f>G30*$G$6+H30*$H$6+I30*$I$6+J30*$J$6</f>
        <v>712</v>
      </c>
      <c r="O30" s="12">
        <f>SUM(M30:N30)</f>
        <v>2632</v>
      </c>
    </row>
    <row r="31" spans="1:17" s="1" customFormat="1" ht="13.5" thickBot="1">
      <c r="A31" s="40" t="s">
        <v>10</v>
      </c>
      <c r="B31" s="4">
        <f aca="true" t="shared" si="4" ref="B31:O31">SUM(B28:B30)</f>
        <v>125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47">
        <f t="shared" si="4"/>
        <v>132</v>
      </c>
      <c r="G31" s="4">
        <f t="shared" si="4"/>
        <v>27</v>
      </c>
      <c r="H31" s="4">
        <f t="shared" si="4"/>
        <v>14</v>
      </c>
      <c r="I31" s="4">
        <f t="shared" si="4"/>
        <v>1</v>
      </c>
      <c r="J31" s="4">
        <f t="shared" si="4"/>
        <v>0</v>
      </c>
      <c r="K31" s="70">
        <f t="shared" si="4"/>
        <v>42</v>
      </c>
      <c r="L31" s="71">
        <f>SUM(L28:L30)</f>
        <v>174</v>
      </c>
      <c r="M31" s="35">
        <f t="shared" si="4"/>
        <v>5141</v>
      </c>
      <c r="N31" s="4">
        <f t="shared" si="4"/>
        <v>1428</v>
      </c>
      <c r="O31" s="16">
        <f t="shared" si="4"/>
        <v>6569</v>
      </c>
      <c r="P31"/>
      <c r="Q31" s="27"/>
    </row>
    <row r="32" spans="1:17" s="1" customFormat="1" ht="13.5" thickBo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8"/>
      <c r="P32"/>
      <c r="Q32" s="26"/>
    </row>
    <row r="33" spans="1:17" s="1" customFormat="1" ht="16.5" thickBot="1">
      <c r="A33" s="52" t="s">
        <v>21</v>
      </c>
      <c r="B33" s="4">
        <f aca="true" t="shared" si="5" ref="B33:O33">B12+B17+B21+B26+B31</f>
        <v>832</v>
      </c>
      <c r="C33" s="4">
        <f t="shared" si="5"/>
        <v>84</v>
      </c>
      <c r="D33" s="4">
        <f t="shared" si="5"/>
        <v>20</v>
      </c>
      <c r="E33" s="4">
        <f t="shared" si="5"/>
        <v>6</v>
      </c>
      <c r="F33" s="47">
        <f>SUM(B33:E33)</f>
        <v>942</v>
      </c>
      <c r="G33" s="60">
        <f t="shared" si="5"/>
        <v>79</v>
      </c>
      <c r="H33" s="4">
        <f t="shared" si="5"/>
        <v>114</v>
      </c>
      <c r="I33" s="4">
        <f t="shared" si="5"/>
        <v>24</v>
      </c>
      <c r="J33" s="4">
        <f t="shared" si="5"/>
        <v>3</v>
      </c>
      <c r="K33" s="47">
        <f t="shared" si="5"/>
        <v>220</v>
      </c>
      <c r="L33" s="79">
        <f>L12+L17+L21+L26+L31</f>
        <v>1162</v>
      </c>
      <c r="M33" s="36">
        <f t="shared" si="5"/>
        <v>35590</v>
      </c>
      <c r="N33" s="20">
        <f t="shared" si="5"/>
        <v>6211</v>
      </c>
      <c r="O33" s="20">
        <f t="shared" si="5"/>
        <v>41801</v>
      </c>
      <c r="P33"/>
      <c r="Q33" s="26"/>
    </row>
    <row r="34" ht="13.5" thickTop="1"/>
    <row r="35" spans="1:6" ht="12.75">
      <c r="A35" s="27"/>
      <c r="B35" s="80"/>
      <c r="C35" s="80"/>
      <c r="D35" s="80"/>
      <c r="E35" s="80"/>
      <c r="F35" s="27"/>
    </row>
    <row r="36" spans="1:6" ht="12.75">
      <c r="A36" s="81"/>
      <c r="B36" s="81"/>
      <c r="C36" s="81"/>
      <c r="D36" s="81"/>
      <c r="E36" s="81"/>
      <c r="F36" s="82"/>
    </row>
  </sheetData>
  <mergeCells count="14">
    <mergeCell ref="A27:O27"/>
    <mergeCell ref="O5:O6"/>
    <mergeCell ref="A13:O13"/>
    <mergeCell ref="A18:O18"/>
    <mergeCell ref="A22:O22"/>
    <mergeCell ref="M5:M6"/>
    <mergeCell ref="N5:N6"/>
    <mergeCell ref="A5:A6"/>
    <mergeCell ref="B5:F5"/>
    <mergeCell ref="G5:K5"/>
    <mergeCell ref="A1:P1"/>
    <mergeCell ref="A2:P2"/>
    <mergeCell ref="A3:P3"/>
    <mergeCell ref="A4:P4"/>
  </mergeCells>
  <printOptions/>
  <pageMargins left="0.75" right="0.75" top="1" bottom="1" header="0.492125985" footer="0.49212598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="85" zoomScaleNormal="85" workbookViewId="0" topLeftCell="A1">
      <selection activeCell="A27" sqref="A27:O27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  <col min="17" max="17" width="9.140625" style="25" customWidth="1"/>
  </cols>
  <sheetData>
    <row r="1" spans="1:16" ht="15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s="1" customFormat="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26"/>
    </row>
    <row r="3" spans="1:17" s="1" customFormat="1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6"/>
    </row>
    <row r="4" spans="1:17" s="1" customFormat="1" ht="16.5" thickBot="1">
      <c r="A4" s="100" t="s">
        <v>38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26"/>
    </row>
    <row r="5" spans="1:17" s="1" customFormat="1" ht="27" customHeight="1" thickBot="1" thickTop="1">
      <c r="A5" s="93" t="s">
        <v>2</v>
      </c>
      <c r="B5" s="89" t="s">
        <v>3</v>
      </c>
      <c r="C5" s="95"/>
      <c r="D5" s="95"/>
      <c r="E5" s="95"/>
      <c r="F5" s="95"/>
      <c r="G5" s="96" t="s">
        <v>24</v>
      </c>
      <c r="H5" s="97"/>
      <c r="I5" s="97"/>
      <c r="J5" s="97"/>
      <c r="K5" s="98"/>
      <c r="L5" s="72" t="s">
        <v>5</v>
      </c>
      <c r="M5" s="89" t="s">
        <v>4</v>
      </c>
      <c r="N5" s="91" t="s">
        <v>25</v>
      </c>
      <c r="O5" s="87" t="s">
        <v>27</v>
      </c>
      <c r="Q5" s="26"/>
    </row>
    <row r="6" spans="1:17" s="1" customFormat="1" ht="13.5" thickBot="1">
      <c r="A6" s="94"/>
      <c r="B6" s="10">
        <v>40</v>
      </c>
      <c r="C6" s="21">
        <v>24</v>
      </c>
      <c r="D6" s="21">
        <v>12</v>
      </c>
      <c r="E6" s="21">
        <v>9</v>
      </c>
      <c r="F6" s="21" t="s">
        <v>5</v>
      </c>
      <c r="G6" s="10">
        <v>40</v>
      </c>
      <c r="H6" s="21">
        <v>24</v>
      </c>
      <c r="I6" s="21">
        <v>12</v>
      </c>
      <c r="J6" s="21">
        <v>9</v>
      </c>
      <c r="K6" s="7" t="s">
        <v>5</v>
      </c>
      <c r="L6" s="73" t="s">
        <v>32</v>
      </c>
      <c r="M6" s="90"/>
      <c r="N6" s="92"/>
      <c r="O6" s="88"/>
      <c r="Q6" s="26"/>
    </row>
    <row r="7" spans="1:15" ht="12" customHeight="1">
      <c r="A7" s="37" t="s">
        <v>6</v>
      </c>
      <c r="B7" s="42">
        <v>120</v>
      </c>
      <c r="C7" s="42">
        <v>14</v>
      </c>
      <c r="D7" s="42">
        <v>6</v>
      </c>
      <c r="E7" s="42">
        <v>1</v>
      </c>
      <c r="F7" s="43">
        <f>SUM(B7:E7)</f>
        <v>141</v>
      </c>
      <c r="G7" s="41">
        <v>2</v>
      </c>
      <c r="H7" s="42">
        <v>15</v>
      </c>
      <c r="I7" s="42">
        <v>6</v>
      </c>
      <c r="J7" s="42">
        <v>0</v>
      </c>
      <c r="K7" s="61">
        <f>SUM(G7:J7)</f>
        <v>23</v>
      </c>
      <c r="L7" s="74">
        <f>F7+K7</f>
        <v>164</v>
      </c>
      <c r="M7" s="34">
        <f>B7*$B$6+C7*$C$6+D7*$D$6+E7*$E$6</f>
        <v>5217</v>
      </c>
      <c r="N7" s="5">
        <f>G7*$G$6+H7*$H$6+I7*$I$6+J7*$J$6</f>
        <v>512</v>
      </c>
      <c r="O7" s="12">
        <f>SUM(M7:N7)</f>
        <v>5729</v>
      </c>
    </row>
    <row r="8" spans="1:15" ht="12.75">
      <c r="A8" s="37" t="s">
        <v>23</v>
      </c>
      <c r="B8" s="5">
        <v>77</v>
      </c>
      <c r="C8" s="5">
        <v>32</v>
      </c>
      <c r="D8" s="5">
        <v>9</v>
      </c>
      <c r="E8" s="5">
        <v>2</v>
      </c>
      <c r="F8" s="51">
        <f>SUM(B8:E8)</f>
        <v>120</v>
      </c>
      <c r="G8" s="44">
        <v>1</v>
      </c>
      <c r="H8" s="5">
        <v>11</v>
      </c>
      <c r="I8" s="5">
        <v>6</v>
      </c>
      <c r="J8" s="5">
        <v>0</v>
      </c>
      <c r="K8" s="62">
        <f>SUM(G8:J8)</f>
        <v>18</v>
      </c>
      <c r="L8" s="75">
        <f>F8+K8</f>
        <v>138</v>
      </c>
      <c r="M8" s="34">
        <f>B8*$B$6+C8*$C$6+D8*$D$6+E8*$E$6</f>
        <v>3974</v>
      </c>
      <c r="N8" s="5">
        <f>G8*$G$6+H8*$H$6+I8*$I$6+J8*$J$6</f>
        <v>376</v>
      </c>
      <c r="O8" s="12">
        <f>SUM(M8:N8)</f>
        <v>4350</v>
      </c>
    </row>
    <row r="9" spans="1:15" ht="12.75">
      <c r="A9" s="38" t="s">
        <v>7</v>
      </c>
      <c r="B9" s="2">
        <v>76</v>
      </c>
      <c r="C9" s="2">
        <v>3</v>
      </c>
      <c r="D9" s="2">
        <v>0</v>
      </c>
      <c r="E9" s="2">
        <v>1</v>
      </c>
      <c r="F9" s="51">
        <f>SUM(B9:E9)</f>
        <v>80</v>
      </c>
      <c r="G9" s="44">
        <v>2</v>
      </c>
      <c r="H9" s="5">
        <v>6</v>
      </c>
      <c r="I9" s="5">
        <v>4</v>
      </c>
      <c r="J9" s="5">
        <v>0</v>
      </c>
      <c r="K9" s="62">
        <f>SUM(G9:J9)</f>
        <v>12</v>
      </c>
      <c r="L9" s="75">
        <f>F9+K9</f>
        <v>92</v>
      </c>
      <c r="M9" s="34">
        <f>B9*$B$6+C9*$C$6+D9*$D$6+E9*$E$6</f>
        <v>3121</v>
      </c>
      <c r="N9" s="5">
        <f>G9*$G$6+H9*$H$6+I9*$I$6+J9*$J$6</f>
        <v>272</v>
      </c>
      <c r="O9" s="12">
        <f>SUM(M9:N9)</f>
        <v>3393</v>
      </c>
    </row>
    <row r="10" spans="1:15" ht="12.75">
      <c r="A10" s="38" t="s">
        <v>8</v>
      </c>
      <c r="B10" s="2">
        <v>33</v>
      </c>
      <c r="C10" s="2">
        <v>5</v>
      </c>
      <c r="D10" s="2">
        <v>0</v>
      </c>
      <c r="E10" s="2">
        <v>1</v>
      </c>
      <c r="F10" s="51">
        <f>SUM(B10:E10)</f>
        <v>39</v>
      </c>
      <c r="G10" s="46">
        <v>1</v>
      </c>
      <c r="H10" s="2">
        <v>7</v>
      </c>
      <c r="I10" s="2">
        <v>1</v>
      </c>
      <c r="J10" s="2">
        <v>0</v>
      </c>
      <c r="K10" s="58">
        <f>SUM(G10:J10)</f>
        <v>9</v>
      </c>
      <c r="L10" s="75">
        <f>F10+K10</f>
        <v>48</v>
      </c>
      <c r="M10" s="34">
        <f>B10*$B$6+C10*$C$6+D10*$D$6+E10*$E$6</f>
        <v>1449</v>
      </c>
      <c r="N10" s="5">
        <f>G10*$G$6+H10*$H$6+I10*$I$6+J10*$J$6</f>
        <v>220</v>
      </c>
      <c r="O10" s="12">
        <f>SUM(M10:N10)</f>
        <v>1669</v>
      </c>
    </row>
    <row r="11" spans="1:15" ht="13.5" thickBot="1">
      <c r="A11" s="39" t="s">
        <v>9</v>
      </c>
      <c r="B11" s="56">
        <v>62</v>
      </c>
      <c r="C11" s="56">
        <v>0</v>
      </c>
      <c r="D11" s="56">
        <v>0</v>
      </c>
      <c r="E11" s="56">
        <v>0</v>
      </c>
      <c r="F11" s="57">
        <f>SUM(B11:E11)</f>
        <v>62</v>
      </c>
      <c r="G11" s="55">
        <v>15</v>
      </c>
      <c r="H11" s="56">
        <v>3</v>
      </c>
      <c r="I11" s="56">
        <v>0</v>
      </c>
      <c r="J11" s="56">
        <v>0</v>
      </c>
      <c r="K11" s="63">
        <f>SUM(G11:J11)</f>
        <v>18</v>
      </c>
      <c r="L11" s="75">
        <f>F11+K11</f>
        <v>80</v>
      </c>
      <c r="M11" s="34">
        <f>B11*$B$6+C11*$C$6+D11*$D$6+E11*$E$6</f>
        <v>2480</v>
      </c>
      <c r="N11" s="5">
        <f>G11*$G$6+H11*$H$6+I11*$I$6+J11*$J$6</f>
        <v>672</v>
      </c>
      <c r="O11" s="12">
        <f>SUM(M11:N11)</f>
        <v>3152</v>
      </c>
    </row>
    <row r="12" spans="1:17" s="1" customFormat="1" ht="13.5" thickBot="1">
      <c r="A12" s="40" t="s">
        <v>10</v>
      </c>
      <c r="B12" s="54">
        <f aca="true" t="shared" si="0" ref="B12:O12">SUM(B7:B11)</f>
        <v>368</v>
      </c>
      <c r="C12" s="54">
        <f t="shared" si="0"/>
        <v>54</v>
      </c>
      <c r="D12" s="54">
        <f t="shared" si="0"/>
        <v>15</v>
      </c>
      <c r="E12" s="54">
        <f t="shared" si="0"/>
        <v>5</v>
      </c>
      <c r="F12" s="53">
        <f t="shared" si="0"/>
        <v>442</v>
      </c>
      <c r="G12" s="4">
        <f t="shared" si="0"/>
        <v>21</v>
      </c>
      <c r="H12" s="4">
        <f t="shared" si="0"/>
        <v>42</v>
      </c>
      <c r="I12" s="4">
        <f t="shared" si="0"/>
        <v>17</v>
      </c>
      <c r="J12" s="4">
        <f t="shared" si="0"/>
        <v>0</v>
      </c>
      <c r="K12" s="47">
        <f t="shared" si="0"/>
        <v>80</v>
      </c>
      <c r="L12" s="71">
        <f>SUM(L7:L11)</f>
        <v>522</v>
      </c>
      <c r="M12" s="35">
        <f t="shared" si="0"/>
        <v>16241</v>
      </c>
      <c r="N12" s="4">
        <f t="shared" si="0"/>
        <v>2052</v>
      </c>
      <c r="O12" s="16">
        <f t="shared" si="0"/>
        <v>18293</v>
      </c>
      <c r="P12"/>
      <c r="Q12" s="27"/>
    </row>
    <row r="13" spans="1:17" s="1" customFormat="1" ht="13.5" thickBot="1">
      <c r="A13" s="83" t="s">
        <v>11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6"/>
      <c r="P13"/>
      <c r="Q13" s="25"/>
    </row>
    <row r="14" spans="1:15" ht="12.75">
      <c r="A14" s="37" t="s">
        <v>8</v>
      </c>
      <c r="B14" s="42">
        <v>39</v>
      </c>
      <c r="C14" s="42">
        <v>7</v>
      </c>
      <c r="D14" s="42">
        <v>1</v>
      </c>
      <c r="E14" s="42">
        <v>0</v>
      </c>
      <c r="F14" s="58">
        <f>SUM(B14:E14)</f>
        <v>47</v>
      </c>
      <c r="G14" s="41">
        <v>2</v>
      </c>
      <c r="H14" s="42">
        <v>5</v>
      </c>
      <c r="I14" s="42">
        <v>0</v>
      </c>
      <c r="J14" s="42">
        <v>0</v>
      </c>
      <c r="K14" s="43">
        <f>SUM(G14:J14)</f>
        <v>7</v>
      </c>
      <c r="L14" s="74">
        <f>F14+K14</f>
        <v>54</v>
      </c>
      <c r="M14" s="34">
        <f>B14*$B$6+C14*$C$6+D14*$D$6+E14*$E$6</f>
        <v>1740</v>
      </c>
      <c r="N14" s="5">
        <f>G14*$G$6+H14*$H$6+I14*$I$6+J14*$J$6</f>
        <v>200</v>
      </c>
      <c r="O14" s="12">
        <f>SUM(M14:N14)</f>
        <v>1940</v>
      </c>
    </row>
    <row r="15" spans="1:15" ht="12.75">
      <c r="A15" s="38" t="s">
        <v>12</v>
      </c>
      <c r="B15" s="2">
        <v>44</v>
      </c>
      <c r="C15" s="2">
        <v>1</v>
      </c>
      <c r="D15" s="2">
        <v>0</v>
      </c>
      <c r="E15" s="2">
        <v>0</v>
      </c>
      <c r="F15" s="58">
        <f>SUM(B15:E15)</f>
        <v>45</v>
      </c>
      <c r="G15" s="46">
        <v>2</v>
      </c>
      <c r="H15" s="2">
        <v>16</v>
      </c>
      <c r="I15" s="2">
        <v>2</v>
      </c>
      <c r="J15" s="2">
        <v>0</v>
      </c>
      <c r="K15" s="45">
        <f>SUM(G15:J15)</f>
        <v>20</v>
      </c>
      <c r="L15" s="75">
        <f>F15+K15</f>
        <v>65</v>
      </c>
      <c r="M15" s="34">
        <f>B15*$B$6+C15*$C$6+D15*$D$6+E15*$E$6</f>
        <v>1784</v>
      </c>
      <c r="N15" s="5">
        <f>G15*$G$6+H15*$H$6+I15*$I$6+J15*$J$6</f>
        <v>488</v>
      </c>
      <c r="O15" s="12">
        <f>SUM(M15:N15)</f>
        <v>2272</v>
      </c>
    </row>
    <row r="16" spans="1:15" ht="13.5" thickBot="1">
      <c r="A16" s="39" t="s">
        <v>13</v>
      </c>
      <c r="B16" s="3">
        <v>36</v>
      </c>
      <c r="C16" s="3">
        <v>12</v>
      </c>
      <c r="D16" s="3">
        <v>3</v>
      </c>
      <c r="E16" s="3">
        <v>0</v>
      </c>
      <c r="F16" s="58">
        <f>SUM(B16:E16)</f>
        <v>51</v>
      </c>
      <c r="G16" s="55">
        <v>0</v>
      </c>
      <c r="H16" s="56">
        <v>8</v>
      </c>
      <c r="I16" s="56">
        <v>3</v>
      </c>
      <c r="J16" s="56">
        <v>3</v>
      </c>
      <c r="K16" s="59">
        <f>SUM(G16:J16)</f>
        <v>14</v>
      </c>
      <c r="L16" s="75">
        <f>F16+K16</f>
        <v>65</v>
      </c>
      <c r="M16" s="34">
        <f>B16*$B$6+C16*$C$6+D16*$D$6+E16*$E$6</f>
        <v>1764</v>
      </c>
      <c r="N16" s="5">
        <f>G16*$G$6+H16*$H$6+I16*$I$6+J16*$J$6</f>
        <v>255</v>
      </c>
      <c r="O16" s="12">
        <f>SUM(M16:N16)</f>
        <v>2019</v>
      </c>
    </row>
    <row r="17" spans="1:17" s="1" customFormat="1" ht="13.5" thickBot="1">
      <c r="A17" s="40" t="s">
        <v>10</v>
      </c>
      <c r="B17" s="4">
        <f aca="true" t="shared" si="1" ref="B17:O17">SUM(B14:B16)</f>
        <v>119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47">
        <f t="shared" si="1"/>
        <v>143</v>
      </c>
      <c r="G17" s="4">
        <f t="shared" si="1"/>
        <v>4</v>
      </c>
      <c r="H17" s="4">
        <f t="shared" si="1"/>
        <v>29</v>
      </c>
      <c r="I17" s="4">
        <f t="shared" si="1"/>
        <v>5</v>
      </c>
      <c r="J17" s="4">
        <f t="shared" si="1"/>
        <v>3</v>
      </c>
      <c r="K17" s="47">
        <f t="shared" si="1"/>
        <v>41</v>
      </c>
      <c r="L17" s="71">
        <f>SUM(L14:L16)</f>
        <v>184</v>
      </c>
      <c r="M17" s="35">
        <f t="shared" si="1"/>
        <v>5288</v>
      </c>
      <c r="N17" s="4">
        <f t="shared" si="1"/>
        <v>943</v>
      </c>
      <c r="O17" s="16">
        <f t="shared" si="1"/>
        <v>6231</v>
      </c>
      <c r="P17"/>
      <c r="Q17" s="27"/>
    </row>
    <row r="18" spans="1:17" s="1" customFormat="1" ht="13.5" thickBot="1">
      <c r="A18" s="83" t="s">
        <v>14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6"/>
      <c r="P18"/>
      <c r="Q18" s="25"/>
    </row>
    <row r="19" spans="1:15" ht="12.75">
      <c r="A19" s="37" t="s">
        <v>15</v>
      </c>
      <c r="B19" s="42">
        <v>40</v>
      </c>
      <c r="C19" s="42">
        <v>0</v>
      </c>
      <c r="D19" s="42">
        <v>0</v>
      </c>
      <c r="E19" s="42">
        <v>0</v>
      </c>
      <c r="F19" s="43">
        <f>SUM(B19:E19)</f>
        <v>40</v>
      </c>
      <c r="G19" s="41">
        <v>10</v>
      </c>
      <c r="H19" s="42">
        <v>3</v>
      </c>
      <c r="I19" s="42">
        <v>0</v>
      </c>
      <c r="J19" s="42">
        <v>0</v>
      </c>
      <c r="K19" s="43">
        <f>SUM(G19:J19)</f>
        <v>13</v>
      </c>
      <c r="L19" s="74">
        <f>F19+K19</f>
        <v>53</v>
      </c>
      <c r="M19" s="34">
        <f>B19*$B$6+C19*$C$6+D19*$D$6+E19*$E$6</f>
        <v>1600</v>
      </c>
      <c r="N19" s="5">
        <f>G19*$G$6+H19*$H$6+I19*$I$6+J19*$J$6</f>
        <v>472</v>
      </c>
      <c r="O19" s="12">
        <f>SUM(M19:N19)</f>
        <v>2072</v>
      </c>
    </row>
    <row r="20" spans="1:15" ht="13.5" thickBot="1">
      <c r="A20" s="39" t="s">
        <v>8</v>
      </c>
      <c r="B20" s="56">
        <v>37</v>
      </c>
      <c r="C20" s="56">
        <v>1</v>
      </c>
      <c r="D20" s="56">
        <v>0</v>
      </c>
      <c r="E20" s="56">
        <v>0</v>
      </c>
      <c r="F20" s="57">
        <f>SUM(B20:E20)</f>
        <v>38</v>
      </c>
      <c r="G20" s="55">
        <v>5</v>
      </c>
      <c r="H20" s="56">
        <v>14</v>
      </c>
      <c r="I20" s="56">
        <v>0</v>
      </c>
      <c r="J20" s="56">
        <v>0</v>
      </c>
      <c r="K20" s="57">
        <f>SUM(G20:J20)</f>
        <v>19</v>
      </c>
      <c r="L20" s="75">
        <f>F20+K20</f>
        <v>57</v>
      </c>
      <c r="M20" s="34">
        <f>B20*$B$6+C20*$C$6+D20*$D$6+E20*$E$6</f>
        <v>1504</v>
      </c>
      <c r="N20" s="5">
        <f>G20*$G$6+H20*$H$6+I20*$I$6+J20*$J$6</f>
        <v>536</v>
      </c>
      <c r="O20" s="12">
        <f>SUM(M20:N20)</f>
        <v>2040</v>
      </c>
    </row>
    <row r="21" spans="1:17" s="1" customFormat="1" ht="14.25" customHeight="1" thickBot="1">
      <c r="A21" s="40" t="s">
        <v>10</v>
      </c>
      <c r="B21" s="4">
        <f aca="true" t="shared" si="2" ref="B21:O21">SUM(B19:B20)</f>
        <v>77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47">
        <f t="shared" si="2"/>
        <v>78</v>
      </c>
      <c r="G21" s="4">
        <f t="shared" si="2"/>
        <v>15</v>
      </c>
      <c r="H21" s="4">
        <f t="shared" si="2"/>
        <v>17</v>
      </c>
      <c r="I21" s="4">
        <f t="shared" si="2"/>
        <v>0</v>
      </c>
      <c r="J21" s="4">
        <f t="shared" si="2"/>
        <v>0</v>
      </c>
      <c r="K21" s="47">
        <f t="shared" si="2"/>
        <v>32</v>
      </c>
      <c r="L21" s="71">
        <f>SUM(L19:L20)</f>
        <v>110</v>
      </c>
      <c r="M21" s="35">
        <f t="shared" si="2"/>
        <v>3104</v>
      </c>
      <c r="N21" s="4">
        <f t="shared" si="2"/>
        <v>1008</v>
      </c>
      <c r="O21" s="16">
        <f t="shared" si="2"/>
        <v>4112</v>
      </c>
      <c r="P21"/>
      <c r="Q21" s="27"/>
    </row>
    <row r="22" spans="1:17" s="1" customFormat="1" ht="13.5" thickBot="1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84"/>
      <c r="N22" s="84"/>
      <c r="O22" s="86"/>
      <c r="P22"/>
      <c r="Q22" s="25"/>
    </row>
    <row r="23" spans="1:15" ht="12.75">
      <c r="A23" s="37" t="s">
        <v>17</v>
      </c>
      <c r="B23" s="42">
        <v>40</v>
      </c>
      <c r="C23" s="42">
        <v>0</v>
      </c>
      <c r="D23" s="42">
        <v>0</v>
      </c>
      <c r="E23" s="42">
        <v>0</v>
      </c>
      <c r="F23" s="43">
        <f>SUM(B23:E23)</f>
        <v>40</v>
      </c>
      <c r="G23" s="41">
        <v>1</v>
      </c>
      <c r="H23" s="42">
        <v>8</v>
      </c>
      <c r="I23" s="42">
        <v>1</v>
      </c>
      <c r="J23" s="42">
        <v>0</v>
      </c>
      <c r="K23" s="61">
        <f>SUM(G23:J23)</f>
        <v>10</v>
      </c>
      <c r="L23" s="76">
        <f>F23+K23</f>
        <v>50</v>
      </c>
      <c r="M23" s="34">
        <f>B23*$B$6+C23*$C$6+D23*$D$6+E23*$E$6</f>
        <v>1600</v>
      </c>
      <c r="N23" s="5">
        <f>G23*$G$6+H23*$H$6+I23*$I$6+J23*$J$6</f>
        <v>244</v>
      </c>
      <c r="O23" s="12">
        <f>SUM(M23:N23)</f>
        <v>1844</v>
      </c>
    </row>
    <row r="24" spans="1:15" s="33" customFormat="1" ht="12.75">
      <c r="A24" s="48" t="s">
        <v>18</v>
      </c>
      <c r="B24" s="29">
        <v>68</v>
      </c>
      <c r="C24" s="29">
        <v>2</v>
      </c>
      <c r="D24" s="29">
        <v>0</v>
      </c>
      <c r="E24" s="29">
        <v>0</v>
      </c>
      <c r="F24" s="51">
        <f>SUM(B24:E24)</f>
        <v>70</v>
      </c>
      <c r="G24" s="49">
        <v>12</v>
      </c>
      <c r="H24" s="29">
        <v>2</v>
      </c>
      <c r="I24" s="29">
        <v>0</v>
      </c>
      <c r="J24" s="29">
        <v>0</v>
      </c>
      <c r="K24" s="64">
        <f>SUM(G24:J24)</f>
        <v>14</v>
      </c>
      <c r="L24" s="77">
        <f>F24+K24</f>
        <v>84</v>
      </c>
      <c r="M24" s="34">
        <f>B24*$B$6+C24*$C$6+D24*$D$6+E24*$E$6</f>
        <v>2768</v>
      </c>
      <c r="N24" s="31">
        <f>G24*$G$6+H24*$H$6+I24*$I$6+J24*$J$6</f>
        <v>528</v>
      </c>
      <c r="O24" s="32">
        <f>SUM(M24:N24)</f>
        <v>3296</v>
      </c>
    </row>
    <row r="25" spans="1:15" ht="13.5" thickBot="1">
      <c r="A25" s="39" t="s">
        <v>8</v>
      </c>
      <c r="B25" s="56">
        <v>29</v>
      </c>
      <c r="C25" s="56">
        <v>2</v>
      </c>
      <c r="D25" s="56">
        <v>0</v>
      </c>
      <c r="E25" s="56">
        <v>0</v>
      </c>
      <c r="F25" s="57">
        <f>SUM(B25:E25)</f>
        <v>31</v>
      </c>
      <c r="G25" s="55">
        <v>0</v>
      </c>
      <c r="H25" s="56">
        <v>9</v>
      </c>
      <c r="I25" s="56">
        <v>0</v>
      </c>
      <c r="J25" s="56">
        <v>0</v>
      </c>
      <c r="K25" s="65">
        <f>SUM(G25:J25)</f>
        <v>9</v>
      </c>
      <c r="L25" s="78">
        <f>F25+K25</f>
        <v>40</v>
      </c>
      <c r="M25" s="34">
        <f>B25*$B$6+C25*$C$6+D25*$D$6+E25*$E$6</f>
        <v>1208</v>
      </c>
      <c r="N25" s="5">
        <f>G25*$G$6+H25*$H$6+I25*$I$6+J25*$J$6</f>
        <v>216</v>
      </c>
      <c r="O25" s="12">
        <f>SUM(M25:N25)</f>
        <v>1424</v>
      </c>
    </row>
    <row r="26" spans="1:17" s="1" customFormat="1" ht="13.5" thickBot="1">
      <c r="A26" s="40" t="s">
        <v>10</v>
      </c>
      <c r="B26" s="4">
        <f aca="true" t="shared" si="3" ref="B26:O26">SUM(B23:B25)</f>
        <v>137</v>
      </c>
      <c r="C26" s="4">
        <f t="shared" si="3"/>
        <v>4</v>
      </c>
      <c r="D26" s="4">
        <f t="shared" si="3"/>
        <v>0</v>
      </c>
      <c r="E26" s="4">
        <f t="shared" si="3"/>
        <v>0</v>
      </c>
      <c r="F26" s="47">
        <f t="shared" si="3"/>
        <v>141</v>
      </c>
      <c r="G26" s="4">
        <f t="shared" si="3"/>
        <v>13</v>
      </c>
      <c r="H26" s="4">
        <f t="shared" si="3"/>
        <v>19</v>
      </c>
      <c r="I26" s="4">
        <f t="shared" si="3"/>
        <v>1</v>
      </c>
      <c r="J26" s="4">
        <f t="shared" si="3"/>
        <v>0</v>
      </c>
      <c r="K26" s="70">
        <f t="shared" si="3"/>
        <v>33</v>
      </c>
      <c r="L26" s="71">
        <f>SUM(L23:L25)</f>
        <v>174</v>
      </c>
      <c r="M26" s="35">
        <f t="shared" si="3"/>
        <v>5576</v>
      </c>
      <c r="N26" s="4">
        <f t="shared" si="3"/>
        <v>988</v>
      </c>
      <c r="O26" s="16">
        <f t="shared" si="3"/>
        <v>6564</v>
      </c>
      <c r="P26"/>
      <c r="Q26" s="27"/>
    </row>
    <row r="27" spans="1:17" s="1" customFormat="1" ht="13.5" thickBot="1">
      <c r="A27" s="83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4"/>
      <c r="N27" s="84"/>
      <c r="O27" s="86"/>
      <c r="P27"/>
      <c r="Q27" s="25"/>
    </row>
    <row r="28" spans="1:15" ht="12.75">
      <c r="A28" s="37" t="s">
        <v>20</v>
      </c>
      <c r="B28" s="42">
        <v>39</v>
      </c>
      <c r="C28" s="42">
        <v>2</v>
      </c>
      <c r="D28" s="42">
        <v>0</v>
      </c>
      <c r="E28" s="42">
        <v>1</v>
      </c>
      <c r="F28" s="43">
        <f>SUM(B28:E28)</f>
        <v>42</v>
      </c>
      <c r="G28" s="41">
        <v>10</v>
      </c>
      <c r="H28" s="42">
        <v>1</v>
      </c>
      <c r="I28" s="42">
        <v>0</v>
      </c>
      <c r="J28" s="42">
        <v>0</v>
      </c>
      <c r="K28" s="61">
        <f>SUM(G28:J28)</f>
        <v>11</v>
      </c>
      <c r="L28" s="76">
        <f>F28+K28</f>
        <v>53</v>
      </c>
      <c r="M28" s="34">
        <f>B28*$B$6+C28*$C$6+D28*$D$6+E28*$E$6</f>
        <v>1617</v>
      </c>
      <c r="N28" s="5">
        <f>G28*$G$6+H28*$H$6+I28*$I$6+J28*$J$6</f>
        <v>424</v>
      </c>
      <c r="O28" s="12">
        <f>SUM(M28:N28)</f>
        <v>2041</v>
      </c>
    </row>
    <row r="29" spans="1:15" ht="12.75">
      <c r="A29" s="38" t="s">
        <v>8</v>
      </c>
      <c r="B29" s="2">
        <v>38</v>
      </c>
      <c r="C29" s="2">
        <v>3</v>
      </c>
      <c r="D29" s="2">
        <v>1</v>
      </c>
      <c r="E29" s="2">
        <v>1</v>
      </c>
      <c r="F29" s="51">
        <f>SUM(B29:E29)</f>
        <v>43</v>
      </c>
      <c r="G29" s="46">
        <v>4</v>
      </c>
      <c r="H29" s="2">
        <v>5</v>
      </c>
      <c r="I29" s="2">
        <v>1</v>
      </c>
      <c r="J29" s="2">
        <v>0</v>
      </c>
      <c r="K29" s="62">
        <f>SUM(G29:J29)</f>
        <v>10</v>
      </c>
      <c r="L29" s="77">
        <f>F29+K29</f>
        <v>53</v>
      </c>
      <c r="M29" s="34">
        <f>B29*$B$6+C29*$C$6+D29*$D$6+E29*$E$6</f>
        <v>1613</v>
      </c>
      <c r="N29" s="5">
        <f>G29*$G$6+H29*$H$6+I29*$I$6+J29*$J$6</f>
        <v>292</v>
      </c>
      <c r="O29" s="12">
        <f>SUM(M29:N29)</f>
        <v>1905</v>
      </c>
    </row>
    <row r="30" spans="1:15" ht="13.5" thickBot="1">
      <c r="A30" s="39" t="s">
        <v>13</v>
      </c>
      <c r="B30" s="56">
        <v>48</v>
      </c>
      <c r="C30" s="56">
        <v>0</v>
      </c>
      <c r="D30" s="56">
        <v>0</v>
      </c>
      <c r="E30" s="56">
        <v>0</v>
      </c>
      <c r="F30" s="57">
        <f>SUM(B30:E30)</f>
        <v>48</v>
      </c>
      <c r="G30" s="55">
        <v>13</v>
      </c>
      <c r="H30" s="56">
        <v>8</v>
      </c>
      <c r="I30" s="56">
        <v>0</v>
      </c>
      <c r="J30" s="56">
        <v>0</v>
      </c>
      <c r="K30" s="65">
        <f>SUM(G30:J30)</f>
        <v>21</v>
      </c>
      <c r="L30" s="78">
        <f>F30+K30</f>
        <v>69</v>
      </c>
      <c r="M30" s="34">
        <f>B30*$B$6+C30*$C$6+D30*$D$6+E30*$E$6</f>
        <v>1920</v>
      </c>
      <c r="N30" s="5">
        <f>G30*$G$6+H30*$H$6+I30*$I$6+J30*$J$6</f>
        <v>712</v>
      </c>
      <c r="O30" s="12">
        <f>SUM(M30:N30)</f>
        <v>2632</v>
      </c>
    </row>
    <row r="31" spans="1:17" s="1" customFormat="1" ht="13.5" thickBot="1">
      <c r="A31" s="40" t="s">
        <v>10</v>
      </c>
      <c r="B31" s="4">
        <f aca="true" t="shared" si="4" ref="B31:O31">SUM(B28:B30)</f>
        <v>125</v>
      </c>
      <c r="C31" s="4">
        <f t="shared" si="4"/>
        <v>5</v>
      </c>
      <c r="D31" s="4">
        <f t="shared" si="4"/>
        <v>1</v>
      </c>
      <c r="E31" s="4">
        <f t="shared" si="4"/>
        <v>2</v>
      </c>
      <c r="F31" s="47">
        <f t="shared" si="4"/>
        <v>133</v>
      </c>
      <c r="G31" s="4">
        <f t="shared" si="4"/>
        <v>27</v>
      </c>
      <c r="H31" s="4">
        <f t="shared" si="4"/>
        <v>14</v>
      </c>
      <c r="I31" s="4">
        <f t="shared" si="4"/>
        <v>1</v>
      </c>
      <c r="J31" s="4">
        <f t="shared" si="4"/>
        <v>0</v>
      </c>
      <c r="K31" s="70">
        <f t="shared" si="4"/>
        <v>42</v>
      </c>
      <c r="L31" s="71">
        <f>SUM(L28:L30)</f>
        <v>175</v>
      </c>
      <c r="M31" s="35">
        <f t="shared" si="4"/>
        <v>5150</v>
      </c>
      <c r="N31" s="4">
        <f t="shared" si="4"/>
        <v>1428</v>
      </c>
      <c r="O31" s="16">
        <f t="shared" si="4"/>
        <v>6578</v>
      </c>
      <c r="P31"/>
      <c r="Q31" s="27"/>
    </row>
    <row r="32" spans="1:17" s="1" customFormat="1" ht="13.5" thickBo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8"/>
      <c r="P32"/>
      <c r="Q32" s="26"/>
    </row>
    <row r="33" spans="1:17" s="1" customFormat="1" ht="16.5" thickBot="1">
      <c r="A33" s="52" t="s">
        <v>21</v>
      </c>
      <c r="B33" s="4">
        <f aca="true" t="shared" si="5" ref="B33:O33">B12+B17+B21+B26+B31</f>
        <v>826</v>
      </c>
      <c r="C33" s="4">
        <f t="shared" si="5"/>
        <v>84</v>
      </c>
      <c r="D33" s="4">
        <f t="shared" si="5"/>
        <v>20</v>
      </c>
      <c r="E33" s="4">
        <f t="shared" si="5"/>
        <v>7</v>
      </c>
      <c r="F33" s="47">
        <f>SUM(B33:E33)</f>
        <v>937</v>
      </c>
      <c r="G33" s="60">
        <f t="shared" si="5"/>
        <v>80</v>
      </c>
      <c r="H33" s="4">
        <f t="shared" si="5"/>
        <v>121</v>
      </c>
      <c r="I33" s="4">
        <f t="shared" si="5"/>
        <v>24</v>
      </c>
      <c r="J33" s="4">
        <f t="shared" si="5"/>
        <v>3</v>
      </c>
      <c r="K33" s="47">
        <f t="shared" si="5"/>
        <v>228</v>
      </c>
      <c r="L33" s="79">
        <f>L12+L17+L21+L26+L31</f>
        <v>1165</v>
      </c>
      <c r="M33" s="36">
        <f t="shared" si="5"/>
        <v>35359</v>
      </c>
      <c r="N33" s="20">
        <f t="shared" si="5"/>
        <v>6419</v>
      </c>
      <c r="O33" s="20">
        <f t="shared" si="5"/>
        <v>41778</v>
      </c>
      <c r="P33"/>
      <c r="Q33" s="26"/>
    </row>
    <row r="34" ht="14.25" thickBot="1" thickTop="1"/>
    <row r="35" spans="1:6" ht="13.5" thickBot="1">
      <c r="A35" s="66"/>
      <c r="B35" s="67"/>
      <c r="C35" s="67"/>
      <c r="D35" s="67"/>
      <c r="E35" s="68"/>
      <c r="F35" s="69"/>
    </row>
    <row r="36" ht="13.5" thickTop="1"/>
  </sheetData>
  <mergeCells count="14">
    <mergeCell ref="A5:A6"/>
    <mergeCell ref="B5:F5"/>
    <mergeCell ref="G5:K5"/>
    <mergeCell ref="M5:M6"/>
    <mergeCell ref="A22:O22"/>
    <mergeCell ref="A27:O27"/>
    <mergeCell ref="A1:P1"/>
    <mergeCell ref="A2:P2"/>
    <mergeCell ref="N5:N6"/>
    <mergeCell ref="A18:O18"/>
    <mergeCell ref="A3:P3"/>
    <mergeCell ref="A4:P4"/>
    <mergeCell ref="O5:O6"/>
    <mergeCell ref="A13:O13"/>
  </mergeCells>
  <printOptions/>
  <pageMargins left="0.2" right="0.17" top="1" bottom="1" header="0.492125985" footer="0.49212598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  <col min="17" max="17" width="9.140625" style="25" customWidth="1"/>
  </cols>
  <sheetData>
    <row r="1" spans="1:16" ht="15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s="1" customFormat="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26"/>
    </row>
    <row r="3" spans="1:17" s="1" customFormat="1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6"/>
    </row>
    <row r="4" spans="1:17" s="1" customFormat="1" ht="16.5" thickBot="1">
      <c r="A4" s="100" t="s">
        <v>37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26"/>
    </row>
    <row r="5" spans="1:17" s="1" customFormat="1" ht="27" customHeight="1" thickBot="1" thickTop="1">
      <c r="A5" s="93" t="s">
        <v>2</v>
      </c>
      <c r="B5" s="89" t="s">
        <v>3</v>
      </c>
      <c r="C5" s="95"/>
      <c r="D5" s="95"/>
      <c r="E5" s="95"/>
      <c r="F5" s="95"/>
      <c r="G5" s="96" t="s">
        <v>24</v>
      </c>
      <c r="H5" s="97"/>
      <c r="I5" s="97"/>
      <c r="J5" s="97"/>
      <c r="K5" s="98"/>
      <c r="L5" s="72" t="s">
        <v>5</v>
      </c>
      <c r="M5" s="89" t="s">
        <v>4</v>
      </c>
      <c r="N5" s="91" t="s">
        <v>25</v>
      </c>
      <c r="O5" s="87" t="s">
        <v>27</v>
      </c>
      <c r="Q5" s="26"/>
    </row>
    <row r="6" spans="1:17" s="1" customFormat="1" ht="13.5" thickBot="1">
      <c r="A6" s="94"/>
      <c r="B6" s="10">
        <v>40</v>
      </c>
      <c r="C6" s="21">
        <v>24</v>
      </c>
      <c r="D6" s="21">
        <v>12</v>
      </c>
      <c r="E6" s="21">
        <v>9</v>
      </c>
      <c r="F6" s="21" t="s">
        <v>5</v>
      </c>
      <c r="G6" s="10">
        <v>40</v>
      </c>
      <c r="H6" s="21">
        <v>24</v>
      </c>
      <c r="I6" s="21">
        <v>12</v>
      </c>
      <c r="J6" s="21">
        <v>9</v>
      </c>
      <c r="K6" s="7" t="s">
        <v>5</v>
      </c>
      <c r="L6" s="73" t="s">
        <v>32</v>
      </c>
      <c r="M6" s="90"/>
      <c r="N6" s="92"/>
      <c r="O6" s="88"/>
      <c r="Q6" s="26"/>
    </row>
    <row r="7" spans="1:15" ht="12" customHeight="1">
      <c r="A7" s="37" t="s">
        <v>6</v>
      </c>
      <c r="B7" s="42">
        <v>120</v>
      </c>
      <c r="C7" s="42">
        <v>14</v>
      </c>
      <c r="D7" s="42">
        <v>6</v>
      </c>
      <c r="E7" s="42">
        <v>1</v>
      </c>
      <c r="F7" s="43">
        <f>SUM(B7:E7)</f>
        <v>141</v>
      </c>
      <c r="G7" s="41">
        <v>1</v>
      </c>
      <c r="H7" s="42">
        <v>16</v>
      </c>
      <c r="I7" s="42">
        <v>8</v>
      </c>
      <c r="J7" s="42">
        <v>0</v>
      </c>
      <c r="K7" s="61">
        <f>SUM(G7:J7)</f>
        <v>25</v>
      </c>
      <c r="L7" s="74">
        <f>F7+K7</f>
        <v>166</v>
      </c>
      <c r="M7" s="34">
        <f>B7*$B$6+C7*$C$6+D7*$D$6+E7*$E$6</f>
        <v>5217</v>
      </c>
      <c r="N7" s="5">
        <f>G7*$G$6+H7*$H$6+I7*$I$6+J7*$J$6</f>
        <v>520</v>
      </c>
      <c r="O7" s="12">
        <f>SUM(M7:N7)</f>
        <v>5737</v>
      </c>
    </row>
    <row r="8" spans="1:15" ht="12.75">
      <c r="A8" s="37" t="s">
        <v>23</v>
      </c>
      <c r="B8" s="5">
        <v>77</v>
      </c>
      <c r="C8" s="5">
        <v>32</v>
      </c>
      <c r="D8" s="5">
        <v>9</v>
      </c>
      <c r="E8" s="5">
        <v>2</v>
      </c>
      <c r="F8" s="51">
        <f>SUM(B8:E8)</f>
        <v>120</v>
      </c>
      <c r="G8" s="44">
        <v>1</v>
      </c>
      <c r="H8" s="5">
        <v>11</v>
      </c>
      <c r="I8" s="5">
        <v>5</v>
      </c>
      <c r="J8" s="5">
        <v>0</v>
      </c>
      <c r="K8" s="62">
        <f>SUM(G8:J8)</f>
        <v>17</v>
      </c>
      <c r="L8" s="75">
        <f>F8+K8</f>
        <v>137</v>
      </c>
      <c r="M8" s="34">
        <f>B8*$B$6+C8*$C$6+D8*$D$6+E8*$E$6</f>
        <v>3974</v>
      </c>
      <c r="N8" s="5">
        <f>G8*$G$6+H8*$H$6+I8*$I$6+J8*$J$6</f>
        <v>364</v>
      </c>
      <c r="O8" s="12">
        <f>SUM(M8:N8)</f>
        <v>4338</v>
      </c>
    </row>
    <row r="9" spans="1:15" ht="12.75">
      <c r="A9" s="38" t="s">
        <v>7</v>
      </c>
      <c r="B9" s="2">
        <v>76</v>
      </c>
      <c r="C9" s="2">
        <v>3</v>
      </c>
      <c r="D9" s="2">
        <v>0</v>
      </c>
      <c r="E9" s="2">
        <v>1</v>
      </c>
      <c r="F9" s="51">
        <f>SUM(B9:E9)</f>
        <v>80</v>
      </c>
      <c r="G9" s="44">
        <v>2</v>
      </c>
      <c r="H9" s="5">
        <v>5</v>
      </c>
      <c r="I9" s="5">
        <v>4</v>
      </c>
      <c r="J9" s="5">
        <v>0</v>
      </c>
      <c r="K9" s="62">
        <f>SUM(G9:J9)</f>
        <v>11</v>
      </c>
      <c r="L9" s="75">
        <f>F9+K9</f>
        <v>91</v>
      </c>
      <c r="M9" s="34">
        <f>B9*$B$6+C9*$C$6+D9*$D$6+E9*$E$6</f>
        <v>3121</v>
      </c>
      <c r="N9" s="5">
        <f>G9*$G$6+H9*$H$6+I9*$I$6+J9*$J$6</f>
        <v>248</v>
      </c>
      <c r="O9" s="12">
        <f>SUM(M9:N9)</f>
        <v>3369</v>
      </c>
    </row>
    <row r="10" spans="1:15" ht="12.75">
      <c r="A10" s="38" t="s">
        <v>8</v>
      </c>
      <c r="B10" s="2">
        <v>33</v>
      </c>
      <c r="C10" s="2">
        <v>5</v>
      </c>
      <c r="D10" s="2">
        <v>0</v>
      </c>
      <c r="E10" s="2">
        <v>1</v>
      </c>
      <c r="F10" s="51">
        <f>SUM(B10:E10)</f>
        <v>39</v>
      </c>
      <c r="G10" s="46">
        <v>0</v>
      </c>
      <c r="H10" s="2">
        <v>8</v>
      </c>
      <c r="I10" s="2">
        <v>1</v>
      </c>
      <c r="J10" s="2">
        <v>0</v>
      </c>
      <c r="K10" s="58">
        <f>SUM(G10:J10)</f>
        <v>9</v>
      </c>
      <c r="L10" s="75">
        <f>F10+K10</f>
        <v>48</v>
      </c>
      <c r="M10" s="34">
        <f>B10*$B$6+C10*$C$6+D10*$D$6+E10*$E$6</f>
        <v>1449</v>
      </c>
      <c r="N10" s="5">
        <f>G10*$G$6+H10*$H$6+I10*$I$6+J10*$J$6</f>
        <v>204</v>
      </c>
      <c r="O10" s="12">
        <f>SUM(M10:N10)</f>
        <v>1653</v>
      </c>
    </row>
    <row r="11" spans="1:15" ht="13.5" thickBot="1">
      <c r="A11" s="39" t="s">
        <v>9</v>
      </c>
      <c r="B11" s="56">
        <v>62</v>
      </c>
      <c r="C11" s="56">
        <v>0</v>
      </c>
      <c r="D11" s="56">
        <v>0</v>
      </c>
      <c r="E11" s="56">
        <v>0</v>
      </c>
      <c r="F11" s="57">
        <f>SUM(B11:E11)</f>
        <v>62</v>
      </c>
      <c r="G11" s="55">
        <v>15</v>
      </c>
      <c r="H11" s="56">
        <v>3</v>
      </c>
      <c r="I11" s="56">
        <v>0</v>
      </c>
      <c r="J11" s="56">
        <v>0</v>
      </c>
      <c r="K11" s="63">
        <f>SUM(G11:J11)</f>
        <v>18</v>
      </c>
      <c r="L11" s="75">
        <f>F11+K11</f>
        <v>80</v>
      </c>
      <c r="M11" s="34">
        <f>B11*$B$6+C11*$C$6+D11*$D$6+E11*$E$6</f>
        <v>2480</v>
      </c>
      <c r="N11" s="5">
        <f>G11*$G$6+H11*$H$6+I11*$I$6+J11*$J$6</f>
        <v>672</v>
      </c>
      <c r="O11" s="12">
        <f>SUM(M11:N11)</f>
        <v>3152</v>
      </c>
    </row>
    <row r="12" spans="1:17" s="1" customFormat="1" ht="13.5" thickBot="1">
      <c r="A12" s="40" t="s">
        <v>10</v>
      </c>
      <c r="B12" s="54">
        <f aca="true" t="shared" si="0" ref="B12:O12">SUM(B7:B11)</f>
        <v>368</v>
      </c>
      <c r="C12" s="54">
        <f t="shared" si="0"/>
        <v>54</v>
      </c>
      <c r="D12" s="54">
        <f t="shared" si="0"/>
        <v>15</v>
      </c>
      <c r="E12" s="54">
        <f t="shared" si="0"/>
        <v>5</v>
      </c>
      <c r="F12" s="53">
        <f t="shared" si="0"/>
        <v>442</v>
      </c>
      <c r="G12" s="4">
        <f t="shared" si="0"/>
        <v>19</v>
      </c>
      <c r="H12" s="4">
        <f t="shared" si="0"/>
        <v>43</v>
      </c>
      <c r="I12" s="4">
        <f t="shared" si="0"/>
        <v>18</v>
      </c>
      <c r="J12" s="4">
        <f t="shared" si="0"/>
        <v>0</v>
      </c>
      <c r="K12" s="47">
        <f t="shared" si="0"/>
        <v>80</v>
      </c>
      <c r="L12" s="71">
        <f>SUM(L7:L11)</f>
        <v>522</v>
      </c>
      <c r="M12" s="35">
        <f t="shared" si="0"/>
        <v>16241</v>
      </c>
      <c r="N12" s="4">
        <f t="shared" si="0"/>
        <v>2008</v>
      </c>
      <c r="O12" s="16">
        <f t="shared" si="0"/>
        <v>18249</v>
      </c>
      <c r="P12"/>
      <c r="Q12" s="27"/>
    </row>
    <row r="13" spans="1:17" s="1" customFormat="1" ht="13.5" thickBot="1">
      <c r="A13" s="83" t="s">
        <v>11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6"/>
      <c r="P13"/>
      <c r="Q13" s="25"/>
    </row>
    <row r="14" spans="1:15" ht="12.75">
      <c r="A14" s="37" t="s">
        <v>8</v>
      </c>
      <c r="B14" s="42">
        <v>39</v>
      </c>
      <c r="C14" s="42">
        <v>7</v>
      </c>
      <c r="D14" s="42">
        <v>1</v>
      </c>
      <c r="E14" s="42">
        <v>0</v>
      </c>
      <c r="F14" s="58">
        <f>SUM(B14:E14)</f>
        <v>47</v>
      </c>
      <c r="G14" s="41">
        <v>0</v>
      </c>
      <c r="H14" s="42">
        <v>7</v>
      </c>
      <c r="I14" s="42">
        <v>0</v>
      </c>
      <c r="J14" s="42">
        <v>0</v>
      </c>
      <c r="K14" s="43">
        <f>SUM(G14:J14)</f>
        <v>7</v>
      </c>
      <c r="L14" s="74">
        <f>F14+K14</f>
        <v>54</v>
      </c>
      <c r="M14" s="34">
        <f>B14*$B$6+C14*$C$6+D14*$D$6+E14*$E$6</f>
        <v>1740</v>
      </c>
      <c r="N14" s="5">
        <f>G14*$G$6+H14*$H$6+I14*$I$6+J14*$J$6</f>
        <v>168</v>
      </c>
      <c r="O14" s="12">
        <f>SUM(M14:N14)</f>
        <v>1908</v>
      </c>
    </row>
    <row r="15" spans="1:15" ht="12.75">
      <c r="A15" s="38" t="s">
        <v>12</v>
      </c>
      <c r="B15" s="2">
        <v>44</v>
      </c>
      <c r="C15" s="2">
        <v>1</v>
      </c>
      <c r="D15" s="2">
        <v>0</v>
      </c>
      <c r="E15" s="2">
        <v>0</v>
      </c>
      <c r="F15" s="58">
        <f>SUM(B15:E15)</f>
        <v>45</v>
      </c>
      <c r="G15" s="46">
        <v>2</v>
      </c>
      <c r="H15" s="2">
        <v>17</v>
      </c>
      <c r="I15" s="2">
        <v>2</v>
      </c>
      <c r="J15" s="2">
        <v>0</v>
      </c>
      <c r="K15" s="45">
        <f>SUM(G15:J15)</f>
        <v>21</v>
      </c>
      <c r="L15" s="75">
        <f>F15+K15</f>
        <v>66</v>
      </c>
      <c r="M15" s="34">
        <f>B15*$B$6+C15*$C$6+D15*$D$6+E15*$E$6</f>
        <v>1784</v>
      </c>
      <c r="N15" s="5">
        <f>G15*$G$6+H15*$H$6+I15*$I$6+J15*$J$6</f>
        <v>512</v>
      </c>
      <c r="O15" s="12">
        <f>SUM(M15:N15)</f>
        <v>2296</v>
      </c>
    </row>
    <row r="16" spans="1:15" ht="13.5" thickBot="1">
      <c r="A16" s="39" t="s">
        <v>13</v>
      </c>
      <c r="B16" s="3">
        <v>36</v>
      </c>
      <c r="C16" s="3">
        <v>12</v>
      </c>
      <c r="D16" s="3">
        <v>3</v>
      </c>
      <c r="E16" s="3">
        <v>0</v>
      </c>
      <c r="F16" s="58">
        <f>SUM(B16:E16)</f>
        <v>51</v>
      </c>
      <c r="G16" s="55">
        <v>0</v>
      </c>
      <c r="H16" s="56">
        <v>9</v>
      </c>
      <c r="I16" s="56">
        <v>6</v>
      </c>
      <c r="J16" s="56">
        <v>3</v>
      </c>
      <c r="K16" s="59">
        <f>SUM(G16:J16)</f>
        <v>18</v>
      </c>
      <c r="L16" s="75">
        <f>F16+K16</f>
        <v>69</v>
      </c>
      <c r="M16" s="34">
        <f>B16*$B$6+C16*$C$6+D16*$D$6+E16*$E$6</f>
        <v>1764</v>
      </c>
      <c r="N16" s="5">
        <f>G16*$G$6+H16*$H$6+I16*$I$6+J16*$J$6</f>
        <v>315</v>
      </c>
      <c r="O16" s="12">
        <f>SUM(M16:N16)</f>
        <v>2079</v>
      </c>
    </row>
    <row r="17" spans="1:17" s="1" customFormat="1" ht="13.5" thickBot="1">
      <c r="A17" s="40" t="s">
        <v>10</v>
      </c>
      <c r="B17" s="4">
        <f aca="true" t="shared" si="1" ref="B17:O17">SUM(B14:B16)</f>
        <v>119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47">
        <f t="shared" si="1"/>
        <v>143</v>
      </c>
      <c r="G17" s="4">
        <f t="shared" si="1"/>
        <v>2</v>
      </c>
      <c r="H17" s="4">
        <f t="shared" si="1"/>
        <v>33</v>
      </c>
      <c r="I17" s="4">
        <f t="shared" si="1"/>
        <v>8</v>
      </c>
      <c r="J17" s="4">
        <f t="shared" si="1"/>
        <v>3</v>
      </c>
      <c r="K17" s="47">
        <f t="shared" si="1"/>
        <v>46</v>
      </c>
      <c r="L17" s="71">
        <f>SUM(L14:L16)</f>
        <v>189</v>
      </c>
      <c r="M17" s="35">
        <f t="shared" si="1"/>
        <v>5288</v>
      </c>
      <c r="N17" s="4">
        <f t="shared" si="1"/>
        <v>995</v>
      </c>
      <c r="O17" s="16">
        <f t="shared" si="1"/>
        <v>6283</v>
      </c>
      <c r="P17"/>
      <c r="Q17" s="27"/>
    </row>
    <row r="18" spans="1:17" s="1" customFormat="1" ht="13.5" thickBot="1">
      <c r="A18" s="83" t="s">
        <v>14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6"/>
      <c r="P18"/>
      <c r="Q18" s="25"/>
    </row>
    <row r="19" spans="1:15" ht="12.75">
      <c r="A19" s="37" t="s">
        <v>15</v>
      </c>
      <c r="B19" s="42">
        <v>40</v>
      </c>
      <c r="C19" s="42">
        <v>0</v>
      </c>
      <c r="D19" s="42">
        <v>0</v>
      </c>
      <c r="E19" s="42">
        <v>0</v>
      </c>
      <c r="F19" s="43">
        <f>SUM(B19:E19)</f>
        <v>40</v>
      </c>
      <c r="G19" s="41">
        <v>10</v>
      </c>
      <c r="H19" s="42">
        <v>3</v>
      </c>
      <c r="I19" s="42">
        <v>0</v>
      </c>
      <c r="J19" s="42">
        <v>0</v>
      </c>
      <c r="K19" s="43">
        <f>SUM(G19:J19)</f>
        <v>13</v>
      </c>
      <c r="L19" s="74">
        <f>F19+K19</f>
        <v>53</v>
      </c>
      <c r="M19" s="34">
        <f>B19*$B$6+C19*$C$6+D19*$D$6+E19*$E$6</f>
        <v>1600</v>
      </c>
      <c r="N19" s="5">
        <f>G19*$G$6+H19*$H$6+I19*$I$6+J19*$J$6</f>
        <v>472</v>
      </c>
      <c r="O19" s="12">
        <f>SUM(M19:N19)</f>
        <v>2072</v>
      </c>
    </row>
    <row r="20" spans="1:15" ht="13.5" thickBot="1">
      <c r="A20" s="39" t="s">
        <v>8</v>
      </c>
      <c r="B20" s="56">
        <v>37</v>
      </c>
      <c r="C20" s="56">
        <v>1</v>
      </c>
      <c r="D20" s="56">
        <v>0</v>
      </c>
      <c r="E20" s="56">
        <v>0</v>
      </c>
      <c r="F20" s="57">
        <f>SUM(B20:E20)</f>
        <v>38</v>
      </c>
      <c r="G20" s="55">
        <v>5</v>
      </c>
      <c r="H20" s="56">
        <v>13</v>
      </c>
      <c r="I20" s="56">
        <v>0</v>
      </c>
      <c r="J20" s="56">
        <v>0</v>
      </c>
      <c r="K20" s="57">
        <f>SUM(G20:J20)</f>
        <v>18</v>
      </c>
      <c r="L20" s="75">
        <f>F20+K20</f>
        <v>56</v>
      </c>
      <c r="M20" s="34">
        <f>B20*$B$6+C20*$C$6+D20*$D$6+E20*$E$6</f>
        <v>1504</v>
      </c>
      <c r="N20" s="5">
        <f>G20*$G$6+H20*$H$6+I20*$I$6+J20*$J$6</f>
        <v>512</v>
      </c>
      <c r="O20" s="12">
        <f>SUM(M20:N20)</f>
        <v>2016</v>
      </c>
    </row>
    <row r="21" spans="1:17" s="1" customFormat="1" ht="14.25" customHeight="1" thickBot="1">
      <c r="A21" s="40" t="s">
        <v>10</v>
      </c>
      <c r="B21" s="4">
        <f aca="true" t="shared" si="2" ref="B21:O21">SUM(B19:B20)</f>
        <v>77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47">
        <f t="shared" si="2"/>
        <v>78</v>
      </c>
      <c r="G21" s="4">
        <f t="shared" si="2"/>
        <v>15</v>
      </c>
      <c r="H21" s="4">
        <f t="shared" si="2"/>
        <v>16</v>
      </c>
      <c r="I21" s="4">
        <f t="shared" si="2"/>
        <v>0</v>
      </c>
      <c r="J21" s="4">
        <f t="shared" si="2"/>
        <v>0</v>
      </c>
      <c r="K21" s="47">
        <f t="shared" si="2"/>
        <v>31</v>
      </c>
      <c r="L21" s="71">
        <f>SUM(L19:L20)</f>
        <v>109</v>
      </c>
      <c r="M21" s="35">
        <f t="shared" si="2"/>
        <v>3104</v>
      </c>
      <c r="N21" s="4">
        <f t="shared" si="2"/>
        <v>984</v>
      </c>
      <c r="O21" s="16">
        <f t="shared" si="2"/>
        <v>4088</v>
      </c>
      <c r="P21"/>
      <c r="Q21" s="27"/>
    </row>
    <row r="22" spans="1:17" s="1" customFormat="1" ht="13.5" thickBot="1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84"/>
      <c r="N22" s="84"/>
      <c r="O22" s="86"/>
      <c r="P22"/>
      <c r="Q22" s="25"/>
    </row>
    <row r="23" spans="1:15" ht="12.75">
      <c r="A23" s="37" t="s">
        <v>17</v>
      </c>
      <c r="B23" s="42">
        <v>40</v>
      </c>
      <c r="C23" s="42">
        <v>0</v>
      </c>
      <c r="D23" s="42">
        <v>0</v>
      </c>
      <c r="E23" s="42">
        <v>0</v>
      </c>
      <c r="F23" s="43">
        <f>SUM(B23:E23)</f>
        <v>40</v>
      </c>
      <c r="G23" s="41">
        <v>1</v>
      </c>
      <c r="H23" s="42">
        <v>8</v>
      </c>
      <c r="I23" s="42">
        <v>1</v>
      </c>
      <c r="J23" s="42">
        <v>0</v>
      </c>
      <c r="K23" s="61">
        <f>SUM(G23:J23)</f>
        <v>10</v>
      </c>
      <c r="L23" s="76">
        <f>F23+K23</f>
        <v>50</v>
      </c>
      <c r="M23" s="34">
        <f>B23*$B$6+C23*$C$6+D23*$D$6+E23*$E$6</f>
        <v>1600</v>
      </c>
      <c r="N23" s="5">
        <f>G23*$G$6+H23*$H$6+I23*$I$6+J23*$J$6</f>
        <v>244</v>
      </c>
      <c r="O23" s="12">
        <f>SUM(M23:N23)</f>
        <v>1844</v>
      </c>
    </row>
    <row r="24" spans="1:15" s="33" customFormat="1" ht="12.75">
      <c r="A24" s="48" t="s">
        <v>18</v>
      </c>
      <c r="B24" s="29">
        <v>68</v>
      </c>
      <c r="C24" s="29">
        <v>2</v>
      </c>
      <c r="D24" s="29">
        <v>0</v>
      </c>
      <c r="E24" s="29">
        <v>0</v>
      </c>
      <c r="F24" s="51">
        <f>SUM(B24:E24)</f>
        <v>70</v>
      </c>
      <c r="G24" s="49">
        <v>12</v>
      </c>
      <c r="H24" s="29">
        <v>2</v>
      </c>
      <c r="I24" s="29">
        <v>0</v>
      </c>
      <c r="J24" s="29">
        <v>0</v>
      </c>
      <c r="K24" s="64">
        <f>SUM(G24:J24)</f>
        <v>14</v>
      </c>
      <c r="L24" s="77">
        <f>F24+K24</f>
        <v>84</v>
      </c>
      <c r="M24" s="34">
        <f>B24*$B$6+C24*$C$6+D24*$D$6+E24*$E$6</f>
        <v>2768</v>
      </c>
      <c r="N24" s="31">
        <f>G24*$G$6+H24*$H$6+I24*$I$6+J24*$J$6</f>
        <v>528</v>
      </c>
      <c r="O24" s="32">
        <f>SUM(M24:N24)</f>
        <v>3296</v>
      </c>
    </row>
    <row r="25" spans="1:15" ht="13.5" thickBot="1">
      <c r="A25" s="39" t="s">
        <v>8</v>
      </c>
      <c r="B25" s="56">
        <v>29</v>
      </c>
      <c r="C25" s="56">
        <v>2</v>
      </c>
      <c r="D25" s="56">
        <v>0</v>
      </c>
      <c r="E25" s="56">
        <v>0</v>
      </c>
      <c r="F25" s="57">
        <f>SUM(B25:E25)</f>
        <v>31</v>
      </c>
      <c r="G25" s="55">
        <v>0</v>
      </c>
      <c r="H25" s="56">
        <v>9</v>
      </c>
      <c r="I25" s="56">
        <v>0</v>
      </c>
      <c r="J25" s="56">
        <v>0</v>
      </c>
      <c r="K25" s="65">
        <f>SUM(G25:J25)</f>
        <v>9</v>
      </c>
      <c r="L25" s="78">
        <f>F25+K25</f>
        <v>40</v>
      </c>
      <c r="M25" s="34">
        <f>B25*$B$6+C25*$C$6+D25*$D$6+E25*$E$6</f>
        <v>1208</v>
      </c>
      <c r="N25" s="5">
        <f>G25*$G$6+H25*$H$6+I25*$I$6+J25*$J$6</f>
        <v>216</v>
      </c>
      <c r="O25" s="12">
        <f>SUM(M25:N25)</f>
        <v>1424</v>
      </c>
    </row>
    <row r="26" spans="1:17" s="1" customFormat="1" ht="13.5" thickBot="1">
      <c r="A26" s="40" t="s">
        <v>10</v>
      </c>
      <c r="B26" s="4">
        <f aca="true" t="shared" si="3" ref="B26:O26">SUM(B23:B25)</f>
        <v>137</v>
      </c>
      <c r="C26" s="4">
        <f t="shared" si="3"/>
        <v>4</v>
      </c>
      <c r="D26" s="4">
        <f t="shared" si="3"/>
        <v>0</v>
      </c>
      <c r="E26" s="4">
        <f t="shared" si="3"/>
        <v>0</v>
      </c>
      <c r="F26" s="47">
        <f t="shared" si="3"/>
        <v>141</v>
      </c>
      <c r="G26" s="4">
        <f t="shared" si="3"/>
        <v>13</v>
      </c>
      <c r="H26" s="4">
        <f t="shared" si="3"/>
        <v>19</v>
      </c>
      <c r="I26" s="4">
        <f t="shared" si="3"/>
        <v>1</v>
      </c>
      <c r="J26" s="4">
        <f t="shared" si="3"/>
        <v>0</v>
      </c>
      <c r="K26" s="70">
        <f t="shared" si="3"/>
        <v>33</v>
      </c>
      <c r="L26" s="71">
        <f>SUM(L23:L25)</f>
        <v>174</v>
      </c>
      <c r="M26" s="35">
        <f t="shared" si="3"/>
        <v>5576</v>
      </c>
      <c r="N26" s="4">
        <f t="shared" si="3"/>
        <v>988</v>
      </c>
      <c r="O26" s="16">
        <f t="shared" si="3"/>
        <v>6564</v>
      </c>
      <c r="P26"/>
      <c r="Q26" s="27"/>
    </row>
    <row r="27" spans="1:17" s="1" customFormat="1" ht="13.5" thickBot="1">
      <c r="A27" s="83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4"/>
      <c r="N27" s="84"/>
      <c r="O27" s="86"/>
      <c r="P27"/>
      <c r="Q27" s="25"/>
    </row>
    <row r="28" spans="1:15" ht="12.75">
      <c r="A28" s="37" t="s">
        <v>20</v>
      </c>
      <c r="B28" s="42">
        <v>40</v>
      </c>
      <c r="C28" s="42">
        <v>2</v>
      </c>
      <c r="D28" s="42">
        <v>0</v>
      </c>
      <c r="E28" s="42">
        <v>1</v>
      </c>
      <c r="F28" s="43">
        <f>SUM(B28:E28)</f>
        <v>43</v>
      </c>
      <c r="G28" s="41">
        <v>10</v>
      </c>
      <c r="H28" s="42">
        <v>1</v>
      </c>
      <c r="I28" s="42">
        <v>0</v>
      </c>
      <c r="J28" s="42">
        <v>0</v>
      </c>
      <c r="K28" s="61">
        <f>SUM(G28:J28)</f>
        <v>11</v>
      </c>
      <c r="L28" s="76">
        <f>F28+K28</f>
        <v>54</v>
      </c>
      <c r="M28" s="34">
        <f>B28*$B$6+C28*$C$6+D28*$D$6+E28*$E$6</f>
        <v>1657</v>
      </c>
      <c r="N28" s="5">
        <f>G28*$G$6+H28*$H$6+I28*$I$6+J28*$J$6</f>
        <v>424</v>
      </c>
      <c r="O28" s="12">
        <f>SUM(M28:N28)</f>
        <v>2081</v>
      </c>
    </row>
    <row r="29" spans="1:15" ht="12.75">
      <c r="A29" s="38" t="s">
        <v>8</v>
      </c>
      <c r="B29" s="2">
        <v>37</v>
      </c>
      <c r="C29" s="2">
        <v>3</v>
      </c>
      <c r="D29" s="2">
        <v>1</v>
      </c>
      <c r="E29" s="2">
        <v>1</v>
      </c>
      <c r="F29" s="51">
        <f>SUM(B29:E29)</f>
        <v>42</v>
      </c>
      <c r="G29" s="46">
        <v>4</v>
      </c>
      <c r="H29" s="2">
        <v>5</v>
      </c>
      <c r="I29" s="2">
        <v>1</v>
      </c>
      <c r="J29" s="2">
        <v>0</v>
      </c>
      <c r="K29" s="62">
        <f>SUM(G29:J29)</f>
        <v>10</v>
      </c>
      <c r="L29" s="77">
        <f>F29+K29</f>
        <v>52</v>
      </c>
      <c r="M29" s="34">
        <f>B29*$B$6+C29*$C$6+D29*$D$6+E29*$E$6</f>
        <v>1573</v>
      </c>
      <c r="N29" s="5">
        <f>G29*$G$6+H29*$H$6+I29*$I$6+J29*$J$6</f>
        <v>292</v>
      </c>
      <c r="O29" s="12">
        <f>SUM(M29:N29)</f>
        <v>1865</v>
      </c>
    </row>
    <row r="30" spans="1:15" ht="13.5" thickBot="1">
      <c r="A30" s="39" t="s">
        <v>13</v>
      </c>
      <c r="B30" s="56">
        <v>48</v>
      </c>
      <c r="C30" s="56">
        <v>0</v>
      </c>
      <c r="D30" s="56">
        <v>0</v>
      </c>
      <c r="E30" s="56">
        <v>0</v>
      </c>
      <c r="F30" s="57">
        <f>SUM(B30:E30)</f>
        <v>48</v>
      </c>
      <c r="G30" s="55">
        <v>13</v>
      </c>
      <c r="H30" s="56">
        <v>8</v>
      </c>
      <c r="I30" s="56">
        <v>0</v>
      </c>
      <c r="J30" s="56">
        <v>0</v>
      </c>
      <c r="K30" s="65">
        <f>SUM(G30:J30)</f>
        <v>21</v>
      </c>
      <c r="L30" s="78">
        <f>F30+K30</f>
        <v>69</v>
      </c>
      <c r="M30" s="34">
        <f>B30*$B$6+C30*$C$6+D30*$D$6+E30*$E$6</f>
        <v>1920</v>
      </c>
      <c r="N30" s="5">
        <f>G30*$G$6+H30*$H$6+I30*$I$6+J30*$J$6</f>
        <v>712</v>
      </c>
      <c r="O30" s="12">
        <f>SUM(M30:N30)</f>
        <v>2632</v>
      </c>
    </row>
    <row r="31" spans="1:17" s="1" customFormat="1" ht="13.5" thickBot="1">
      <c r="A31" s="40" t="s">
        <v>10</v>
      </c>
      <c r="B31" s="4">
        <f aca="true" t="shared" si="4" ref="B31:O31">SUM(B28:B30)</f>
        <v>125</v>
      </c>
      <c r="C31" s="4">
        <f t="shared" si="4"/>
        <v>5</v>
      </c>
      <c r="D31" s="4">
        <f t="shared" si="4"/>
        <v>1</v>
      </c>
      <c r="E31" s="4">
        <f t="shared" si="4"/>
        <v>2</v>
      </c>
      <c r="F31" s="47">
        <f t="shared" si="4"/>
        <v>133</v>
      </c>
      <c r="G31" s="4">
        <f t="shared" si="4"/>
        <v>27</v>
      </c>
      <c r="H31" s="4">
        <f t="shared" si="4"/>
        <v>14</v>
      </c>
      <c r="I31" s="4">
        <f t="shared" si="4"/>
        <v>1</v>
      </c>
      <c r="J31" s="4">
        <f t="shared" si="4"/>
        <v>0</v>
      </c>
      <c r="K31" s="70">
        <f t="shared" si="4"/>
        <v>42</v>
      </c>
      <c r="L31" s="71">
        <f>SUM(L28:L30)</f>
        <v>175</v>
      </c>
      <c r="M31" s="35">
        <f t="shared" si="4"/>
        <v>5150</v>
      </c>
      <c r="N31" s="4">
        <f t="shared" si="4"/>
        <v>1428</v>
      </c>
      <c r="O31" s="16">
        <f t="shared" si="4"/>
        <v>6578</v>
      </c>
      <c r="P31"/>
      <c r="Q31" s="27"/>
    </row>
    <row r="32" spans="1:17" s="1" customFormat="1" ht="13.5" thickBo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8"/>
      <c r="P32"/>
      <c r="Q32" s="26"/>
    </row>
    <row r="33" spans="1:17" s="1" customFormat="1" ht="16.5" thickBot="1">
      <c r="A33" s="52" t="s">
        <v>21</v>
      </c>
      <c r="B33" s="4">
        <f aca="true" t="shared" si="5" ref="B33:O33">B12+B17+B21+B26+B31</f>
        <v>826</v>
      </c>
      <c r="C33" s="4">
        <f t="shared" si="5"/>
        <v>84</v>
      </c>
      <c r="D33" s="4">
        <f t="shared" si="5"/>
        <v>20</v>
      </c>
      <c r="E33" s="4">
        <f t="shared" si="5"/>
        <v>7</v>
      </c>
      <c r="F33" s="47">
        <f>SUM(B33:E33)</f>
        <v>937</v>
      </c>
      <c r="G33" s="60">
        <f t="shared" si="5"/>
        <v>76</v>
      </c>
      <c r="H33" s="4">
        <f t="shared" si="5"/>
        <v>125</v>
      </c>
      <c r="I33" s="4">
        <f t="shared" si="5"/>
        <v>28</v>
      </c>
      <c r="J33" s="4">
        <f t="shared" si="5"/>
        <v>3</v>
      </c>
      <c r="K33" s="47">
        <f t="shared" si="5"/>
        <v>232</v>
      </c>
      <c r="L33" s="79">
        <f>L12+L17+L21+L26+L31</f>
        <v>1169</v>
      </c>
      <c r="M33" s="36">
        <f t="shared" si="5"/>
        <v>35359</v>
      </c>
      <c r="N33" s="20">
        <f t="shared" si="5"/>
        <v>6403</v>
      </c>
      <c r="O33" s="20">
        <f t="shared" si="5"/>
        <v>41762</v>
      </c>
      <c r="P33"/>
      <c r="Q33" s="26"/>
    </row>
    <row r="34" ht="14.25" thickBot="1" thickTop="1"/>
    <row r="35" spans="1:6" ht="13.5" thickBot="1">
      <c r="A35" s="66"/>
      <c r="B35" s="67"/>
      <c r="C35" s="67"/>
      <c r="D35" s="67"/>
      <c r="E35" s="68"/>
      <c r="F35" s="69"/>
    </row>
    <row r="36" ht="13.5" thickTop="1"/>
  </sheetData>
  <mergeCells count="14">
    <mergeCell ref="A18:O18"/>
    <mergeCell ref="A5:A6"/>
    <mergeCell ref="B5:F5"/>
    <mergeCell ref="G5:K5"/>
    <mergeCell ref="A22:O22"/>
    <mergeCell ref="A27:O27"/>
    <mergeCell ref="A1:P1"/>
    <mergeCell ref="A2:P2"/>
    <mergeCell ref="A3:P3"/>
    <mergeCell ref="A4:P4"/>
    <mergeCell ref="M5:M6"/>
    <mergeCell ref="N5:N6"/>
    <mergeCell ref="O5:O6"/>
    <mergeCell ref="A13:O13"/>
  </mergeCells>
  <printOptions/>
  <pageMargins left="0.28" right="0.17" top="1" bottom="1" header="0.492125985" footer="0.49212598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workbookViewId="0" topLeftCell="A1">
      <selection activeCell="A22" sqref="A22:O22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  <col min="17" max="17" width="9.140625" style="25" customWidth="1"/>
  </cols>
  <sheetData>
    <row r="1" spans="1:16" ht="15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s="1" customFormat="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26"/>
    </row>
    <row r="3" spans="1:17" s="1" customFormat="1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6"/>
    </row>
    <row r="4" spans="1:17" s="1" customFormat="1" ht="16.5" thickBot="1">
      <c r="A4" s="100" t="s">
        <v>36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26"/>
    </row>
    <row r="5" spans="1:17" s="1" customFormat="1" ht="27" customHeight="1" thickBot="1" thickTop="1">
      <c r="A5" s="93" t="s">
        <v>2</v>
      </c>
      <c r="B5" s="89" t="s">
        <v>3</v>
      </c>
      <c r="C5" s="95"/>
      <c r="D5" s="95"/>
      <c r="E5" s="95"/>
      <c r="F5" s="95"/>
      <c r="G5" s="96" t="s">
        <v>24</v>
      </c>
      <c r="H5" s="97"/>
      <c r="I5" s="97"/>
      <c r="J5" s="97"/>
      <c r="K5" s="98"/>
      <c r="L5" s="72" t="s">
        <v>5</v>
      </c>
      <c r="M5" s="89" t="s">
        <v>4</v>
      </c>
      <c r="N5" s="91" t="s">
        <v>25</v>
      </c>
      <c r="O5" s="87" t="s">
        <v>27</v>
      </c>
      <c r="Q5" s="26"/>
    </row>
    <row r="6" spans="1:17" s="1" customFormat="1" ht="13.5" thickBot="1">
      <c r="A6" s="94"/>
      <c r="B6" s="10">
        <v>40</v>
      </c>
      <c r="C6" s="21">
        <v>24</v>
      </c>
      <c r="D6" s="21">
        <v>12</v>
      </c>
      <c r="E6" s="21">
        <v>9</v>
      </c>
      <c r="F6" s="21" t="s">
        <v>5</v>
      </c>
      <c r="G6" s="10">
        <v>40</v>
      </c>
      <c r="H6" s="21">
        <v>24</v>
      </c>
      <c r="I6" s="21">
        <v>12</v>
      </c>
      <c r="J6" s="21">
        <v>9</v>
      </c>
      <c r="K6" s="7" t="s">
        <v>5</v>
      </c>
      <c r="L6" s="73" t="s">
        <v>32</v>
      </c>
      <c r="M6" s="90"/>
      <c r="N6" s="92"/>
      <c r="O6" s="88"/>
      <c r="Q6" s="26"/>
    </row>
    <row r="7" spans="1:15" ht="12" customHeight="1">
      <c r="A7" s="37" t="s">
        <v>6</v>
      </c>
      <c r="B7" s="42">
        <v>119</v>
      </c>
      <c r="C7" s="42">
        <v>14</v>
      </c>
      <c r="D7" s="42">
        <v>6</v>
      </c>
      <c r="E7" s="42">
        <v>1</v>
      </c>
      <c r="F7" s="43">
        <f>SUM(B7:E7)</f>
        <v>140</v>
      </c>
      <c r="G7" s="41">
        <v>1</v>
      </c>
      <c r="H7" s="42">
        <v>12</v>
      </c>
      <c r="I7" s="42">
        <v>7</v>
      </c>
      <c r="J7" s="42">
        <v>0</v>
      </c>
      <c r="K7" s="61">
        <f>SUM(G7:J7)</f>
        <v>20</v>
      </c>
      <c r="L7" s="74">
        <f>F7+K7</f>
        <v>160</v>
      </c>
      <c r="M7" s="34">
        <f>B7*$B$6+C7*$C$6+D7*$D$6+E7*$E$6</f>
        <v>5177</v>
      </c>
      <c r="N7" s="5">
        <f>G7*$G$6+H7*$H$6+I7*$I$6+J7*$J$6</f>
        <v>412</v>
      </c>
      <c r="O7" s="12">
        <f>SUM(M7:N7)</f>
        <v>5589</v>
      </c>
    </row>
    <row r="8" spans="1:15" ht="12.75">
      <c r="A8" s="37" t="s">
        <v>23</v>
      </c>
      <c r="B8" s="5">
        <v>77</v>
      </c>
      <c r="C8" s="5">
        <v>32</v>
      </c>
      <c r="D8" s="5">
        <v>9</v>
      </c>
      <c r="E8" s="5">
        <v>2</v>
      </c>
      <c r="F8" s="51">
        <f>SUM(B8:E8)</f>
        <v>120</v>
      </c>
      <c r="G8" s="44">
        <v>0</v>
      </c>
      <c r="H8" s="5">
        <v>11</v>
      </c>
      <c r="I8" s="5">
        <v>6</v>
      </c>
      <c r="J8" s="5">
        <v>0</v>
      </c>
      <c r="K8" s="62">
        <f>SUM(G8:J8)</f>
        <v>17</v>
      </c>
      <c r="L8" s="75">
        <f>F8+K8</f>
        <v>137</v>
      </c>
      <c r="M8" s="34">
        <f>B8*$B$6+C8*$C$6+D8*$D$6+E8*$E$6</f>
        <v>3974</v>
      </c>
      <c r="N8" s="5">
        <f>G8*$G$6+H8*$H$6+I8*$I$6+J8*$J$6</f>
        <v>336</v>
      </c>
      <c r="O8" s="12">
        <f>SUM(M8:N8)</f>
        <v>4310</v>
      </c>
    </row>
    <row r="9" spans="1:15" ht="12.75">
      <c r="A9" s="38" t="s">
        <v>7</v>
      </c>
      <c r="B9" s="2">
        <v>75</v>
      </c>
      <c r="C9" s="2">
        <v>3</v>
      </c>
      <c r="D9" s="2">
        <v>0</v>
      </c>
      <c r="E9" s="2">
        <v>1</v>
      </c>
      <c r="F9" s="51">
        <f>SUM(B9:E9)</f>
        <v>79</v>
      </c>
      <c r="G9" s="44">
        <v>2</v>
      </c>
      <c r="H9" s="5">
        <v>5</v>
      </c>
      <c r="I9" s="5">
        <v>3</v>
      </c>
      <c r="J9" s="5">
        <v>0</v>
      </c>
      <c r="K9" s="62">
        <f>SUM(G9:J9)</f>
        <v>10</v>
      </c>
      <c r="L9" s="75">
        <f>F9+K9</f>
        <v>89</v>
      </c>
      <c r="M9" s="34">
        <f>B9*$B$6+C9*$C$6+D9*$D$6+E9*$E$6</f>
        <v>3081</v>
      </c>
      <c r="N9" s="5">
        <f>G9*$G$6+H9*$H$6+I9*$I$6+J9*$J$6</f>
        <v>236</v>
      </c>
      <c r="O9" s="12">
        <f>SUM(M9:N9)</f>
        <v>3317</v>
      </c>
    </row>
    <row r="10" spans="1:15" ht="12.75">
      <c r="A10" s="38" t="s">
        <v>8</v>
      </c>
      <c r="B10" s="2">
        <v>33</v>
      </c>
      <c r="C10" s="2">
        <v>5</v>
      </c>
      <c r="D10" s="2">
        <v>0</v>
      </c>
      <c r="E10" s="2">
        <v>1</v>
      </c>
      <c r="F10" s="51">
        <f>SUM(B10:E10)</f>
        <v>39</v>
      </c>
      <c r="G10" s="46">
        <v>0</v>
      </c>
      <c r="H10" s="2">
        <v>8</v>
      </c>
      <c r="I10" s="2">
        <v>1</v>
      </c>
      <c r="J10" s="2">
        <v>0</v>
      </c>
      <c r="K10" s="58">
        <f>SUM(G10:J10)</f>
        <v>9</v>
      </c>
      <c r="L10" s="75">
        <f>F10+K10</f>
        <v>48</v>
      </c>
      <c r="M10" s="34">
        <f>B10*$B$6+C10*$C$6+D10*$D$6+E10*$E$6</f>
        <v>1449</v>
      </c>
      <c r="N10" s="5">
        <f>G10*$G$6+H10*$H$6+I10*$I$6+J10*$J$6</f>
        <v>204</v>
      </c>
      <c r="O10" s="12">
        <f>SUM(M10:N10)</f>
        <v>1653</v>
      </c>
    </row>
    <row r="11" spans="1:15" ht="13.5" thickBot="1">
      <c r="A11" s="39" t="s">
        <v>9</v>
      </c>
      <c r="B11" s="56">
        <v>62</v>
      </c>
      <c r="C11" s="56">
        <v>0</v>
      </c>
      <c r="D11" s="56">
        <v>0</v>
      </c>
      <c r="E11" s="56">
        <v>0</v>
      </c>
      <c r="F11" s="57">
        <f>SUM(B11:E11)</f>
        <v>62</v>
      </c>
      <c r="G11" s="55">
        <v>15</v>
      </c>
      <c r="H11" s="56">
        <v>4</v>
      </c>
      <c r="I11" s="56">
        <v>0</v>
      </c>
      <c r="J11" s="56">
        <v>0</v>
      </c>
      <c r="K11" s="63">
        <f>SUM(G11:J11)</f>
        <v>19</v>
      </c>
      <c r="L11" s="75">
        <f>F11+K11</f>
        <v>81</v>
      </c>
      <c r="M11" s="34">
        <f>B11*$B$6+C11*$C$6+D11*$D$6+E11*$E$6</f>
        <v>2480</v>
      </c>
      <c r="N11" s="5">
        <f>G11*$G$6+H11*$H$6+I11*$I$6+J11*$J$6</f>
        <v>696</v>
      </c>
      <c r="O11" s="12">
        <f>SUM(M11:N11)</f>
        <v>3176</v>
      </c>
    </row>
    <row r="12" spans="1:17" s="1" customFormat="1" ht="13.5" thickBot="1">
      <c r="A12" s="40" t="s">
        <v>10</v>
      </c>
      <c r="B12" s="54">
        <f aca="true" t="shared" si="0" ref="B12:O12">SUM(B7:B11)</f>
        <v>366</v>
      </c>
      <c r="C12" s="54">
        <f t="shared" si="0"/>
        <v>54</v>
      </c>
      <c r="D12" s="54">
        <f t="shared" si="0"/>
        <v>15</v>
      </c>
      <c r="E12" s="54">
        <f t="shared" si="0"/>
        <v>5</v>
      </c>
      <c r="F12" s="53">
        <f t="shared" si="0"/>
        <v>440</v>
      </c>
      <c r="G12" s="4">
        <f t="shared" si="0"/>
        <v>18</v>
      </c>
      <c r="H12" s="4">
        <f t="shared" si="0"/>
        <v>40</v>
      </c>
      <c r="I12" s="4">
        <f t="shared" si="0"/>
        <v>17</v>
      </c>
      <c r="J12" s="4">
        <f t="shared" si="0"/>
        <v>0</v>
      </c>
      <c r="K12" s="47">
        <f t="shared" si="0"/>
        <v>75</v>
      </c>
      <c r="L12" s="71">
        <f>SUM(L7:L11)</f>
        <v>515</v>
      </c>
      <c r="M12" s="35">
        <f t="shared" si="0"/>
        <v>16161</v>
      </c>
      <c r="N12" s="4">
        <f t="shared" si="0"/>
        <v>1884</v>
      </c>
      <c r="O12" s="16">
        <f t="shared" si="0"/>
        <v>18045</v>
      </c>
      <c r="P12"/>
      <c r="Q12" s="27"/>
    </row>
    <row r="13" spans="1:17" s="1" customFormat="1" ht="13.5" thickBot="1">
      <c r="A13" s="83" t="s">
        <v>11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6"/>
      <c r="P13"/>
      <c r="Q13" s="25"/>
    </row>
    <row r="14" spans="1:15" ht="12.75">
      <c r="A14" s="37" t="s">
        <v>8</v>
      </c>
      <c r="B14" s="42">
        <v>38</v>
      </c>
      <c r="C14" s="42">
        <v>7</v>
      </c>
      <c r="D14" s="42">
        <v>1</v>
      </c>
      <c r="E14" s="42">
        <v>0</v>
      </c>
      <c r="F14" s="58">
        <f>SUM(B14:E14)</f>
        <v>46</v>
      </c>
      <c r="G14" s="41">
        <v>0</v>
      </c>
      <c r="H14" s="42">
        <v>7</v>
      </c>
      <c r="I14" s="42">
        <v>0</v>
      </c>
      <c r="J14" s="42">
        <v>0</v>
      </c>
      <c r="K14" s="43">
        <f>SUM(G14:J14)</f>
        <v>7</v>
      </c>
      <c r="L14" s="74">
        <f>F14+K14</f>
        <v>53</v>
      </c>
      <c r="M14" s="34">
        <f>B14*$B$6+C14*$C$6+D14*$D$6+E14*$E$6</f>
        <v>1700</v>
      </c>
      <c r="N14" s="5">
        <f>G14*$G$6+H14*$H$6+I14*$I$6+J14*$J$6</f>
        <v>168</v>
      </c>
      <c r="O14" s="12">
        <f>SUM(M14:N14)</f>
        <v>1868</v>
      </c>
    </row>
    <row r="15" spans="1:15" ht="12.75">
      <c r="A15" s="38" t="s">
        <v>12</v>
      </c>
      <c r="B15" s="2">
        <v>42</v>
      </c>
      <c r="C15" s="2">
        <v>1</v>
      </c>
      <c r="D15" s="2">
        <v>0</v>
      </c>
      <c r="E15" s="2">
        <v>0</v>
      </c>
      <c r="F15" s="58">
        <f>SUM(B15:E15)</f>
        <v>43</v>
      </c>
      <c r="G15" s="46">
        <v>2</v>
      </c>
      <c r="H15" s="2">
        <v>18</v>
      </c>
      <c r="I15" s="2">
        <v>3</v>
      </c>
      <c r="J15" s="2">
        <v>0</v>
      </c>
      <c r="K15" s="45">
        <f>SUM(G15:J15)</f>
        <v>23</v>
      </c>
      <c r="L15" s="75">
        <f>F15+K15</f>
        <v>66</v>
      </c>
      <c r="M15" s="34">
        <f>B15*$B$6+C15*$C$6+D15*$D$6+E15*$E$6</f>
        <v>1704</v>
      </c>
      <c r="N15" s="5">
        <f>G15*$G$6+H15*$H$6+I15*$I$6+J15*$J$6</f>
        <v>548</v>
      </c>
      <c r="O15" s="12">
        <f>SUM(M15:N15)</f>
        <v>2252</v>
      </c>
    </row>
    <row r="16" spans="1:15" ht="13.5" thickBot="1">
      <c r="A16" s="39" t="s">
        <v>13</v>
      </c>
      <c r="B16" s="3">
        <v>35</v>
      </c>
      <c r="C16" s="3">
        <v>12</v>
      </c>
      <c r="D16" s="3">
        <v>3</v>
      </c>
      <c r="E16" s="3">
        <v>0</v>
      </c>
      <c r="F16" s="58">
        <f>SUM(B16:E16)</f>
        <v>50</v>
      </c>
      <c r="G16" s="55">
        <v>0</v>
      </c>
      <c r="H16" s="56">
        <v>9</v>
      </c>
      <c r="I16" s="56">
        <v>5</v>
      </c>
      <c r="J16" s="56">
        <v>3</v>
      </c>
      <c r="K16" s="59">
        <f>SUM(G16:J16)</f>
        <v>17</v>
      </c>
      <c r="L16" s="75">
        <f>F16+K16</f>
        <v>67</v>
      </c>
      <c r="M16" s="34">
        <f>B16*$B$6+C16*$C$6+D16*$D$6+E16*$E$6</f>
        <v>1724</v>
      </c>
      <c r="N16" s="5">
        <f>G16*$G$6+H16*$H$6+I16*$I$6+J16*$J$6</f>
        <v>303</v>
      </c>
      <c r="O16" s="12">
        <f>SUM(M16:N16)</f>
        <v>2027</v>
      </c>
    </row>
    <row r="17" spans="1:17" s="1" customFormat="1" ht="13.5" thickBot="1">
      <c r="A17" s="40" t="s">
        <v>10</v>
      </c>
      <c r="B17" s="4">
        <f aca="true" t="shared" si="1" ref="B17:O17">SUM(B14:B16)</f>
        <v>115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47">
        <f t="shared" si="1"/>
        <v>139</v>
      </c>
      <c r="G17" s="4">
        <f t="shared" si="1"/>
        <v>2</v>
      </c>
      <c r="H17" s="4">
        <f t="shared" si="1"/>
        <v>34</v>
      </c>
      <c r="I17" s="4">
        <f t="shared" si="1"/>
        <v>8</v>
      </c>
      <c r="J17" s="4">
        <f t="shared" si="1"/>
        <v>3</v>
      </c>
      <c r="K17" s="47">
        <f t="shared" si="1"/>
        <v>47</v>
      </c>
      <c r="L17" s="71">
        <f>SUM(L14:L16)</f>
        <v>186</v>
      </c>
      <c r="M17" s="35">
        <f t="shared" si="1"/>
        <v>5128</v>
      </c>
      <c r="N17" s="4">
        <f t="shared" si="1"/>
        <v>1019</v>
      </c>
      <c r="O17" s="16">
        <f t="shared" si="1"/>
        <v>6147</v>
      </c>
      <c r="P17"/>
      <c r="Q17" s="27"/>
    </row>
    <row r="18" spans="1:17" s="1" customFormat="1" ht="13.5" thickBot="1">
      <c r="A18" s="83" t="s">
        <v>14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6"/>
      <c r="P18"/>
      <c r="Q18" s="25"/>
    </row>
    <row r="19" spans="1:15" ht="12.75">
      <c r="A19" s="37" t="s">
        <v>15</v>
      </c>
      <c r="B19" s="42">
        <v>40</v>
      </c>
      <c r="C19" s="42">
        <v>0</v>
      </c>
      <c r="D19" s="42">
        <v>0</v>
      </c>
      <c r="E19" s="42">
        <v>0</v>
      </c>
      <c r="F19" s="43">
        <f>SUM(B19:E19)</f>
        <v>40</v>
      </c>
      <c r="G19" s="41">
        <v>9</v>
      </c>
      <c r="H19" s="42">
        <v>3</v>
      </c>
      <c r="I19" s="42">
        <v>0</v>
      </c>
      <c r="J19" s="42">
        <v>0</v>
      </c>
      <c r="K19" s="43">
        <f>SUM(G19:J19)</f>
        <v>12</v>
      </c>
      <c r="L19" s="74">
        <f>F19+K19</f>
        <v>52</v>
      </c>
      <c r="M19" s="34">
        <f>B19*$B$6+C19*$C$6+D19*$D$6+E19*$E$6</f>
        <v>1600</v>
      </c>
      <c r="N19" s="5">
        <f>G19*$G$6+H19*$H$6+I19*$I$6+J19*$J$6</f>
        <v>432</v>
      </c>
      <c r="O19" s="12">
        <f>SUM(M19:N19)</f>
        <v>2032</v>
      </c>
    </row>
    <row r="20" spans="1:15" ht="13.5" thickBot="1">
      <c r="A20" s="39" t="s">
        <v>8</v>
      </c>
      <c r="B20" s="56">
        <v>37</v>
      </c>
      <c r="C20" s="56">
        <v>1</v>
      </c>
      <c r="D20" s="56">
        <v>0</v>
      </c>
      <c r="E20" s="56">
        <v>0</v>
      </c>
      <c r="F20" s="57">
        <f>SUM(B20:E20)</f>
        <v>38</v>
      </c>
      <c r="G20" s="55">
        <v>2</v>
      </c>
      <c r="H20" s="56">
        <v>14</v>
      </c>
      <c r="I20" s="56">
        <v>0</v>
      </c>
      <c r="J20" s="56">
        <v>0</v>
      </c>
      <c r="K20" s="57">
        <f>SUM(G20:J20)</f>
        <v>16</v>
      </c>
      <c r="L20" s="75">
        <f>F20+K20</f>
        <v>54</v>
      </c>
      <c r="M20" s="34">
        <f>B20*$B$6+C20*$C$6+D20*$D$6+E20*$E$6</f>
        <v>1504</v>
      </c>
      <c r="N20" s="5">
        <f>G20*$G$6+H20*$H$6+I20*$I$6+J20*$J$6</f>
        <v>416</v>
      </c>
      <c r="O20" s="12">
        <f>SUM(M20:N20)</f>
        <v>1920</v>
      </c>
    </row>
    <row r="21" spans="1:17" s="1" customFormat="1" ht="14.25" customHeight="1" thickBot="1">
      <c r="A21" s="40" t="s">
        <v>10</v>
      </c>
      <c r="B21" s="4">
        <f aca="true" t="shared" si="2" ref="B21:O21">SUM(B19:B20)</f>
        <v>77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47">
        <f t="shared" si="2"/>
        <v>78</v>
      </c>
      <c r="G21" s="4">
        <f t="shared" si="2"/>
        <v>11</v>
      </c>
      <c r="H21" s="4">
        <f t="shared" si="2"/>
        <v>17</v>
      </c>
      <c r="I21" s="4">
        <f t="shared" si="2"/>
        <v>0</v>
      </c>
      <c r="J21" s="4">
        <f t="shared" si="2"/>
        <v>0</v>
      </c>
      <c r="K21" s="47">
        <f t="shared" si="2"/>
        <v>28</v>
      </c>
      <c r="L21" s="71">
        <f>SUM(L19:L20)</f>
        <v>106</v>
      </c>
      <c r="M21" s="35">
        <f t="shared" si="2"/>
        <v>3104</v>
      </c>
      <c r="N21" s="4">
        <f t="shared" si="2"/>
        <v>848</v>
      </c>
      <c r="O21" s="16">
        <f t="shared" si="2"/>
        <v>3952</v>
      </c>
      <c r="P21"/>
      <c r="Q21" s="27"/>
    </row>
    <row r="22" spans="1:17" s="1" customFormat="1" ht="13.5" thickBot="1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84"/>
      <c r="N22" s="84"/>
      <c r="O22" s="86"/>
      <c r="P22"/>
      <c r="Q22" s="25"/>
    </row>
    <row r="23" spans="1:15" ht="12.75">
      <c r="A23" s="37" t="s">
        <v>17</v>
      </c>
      <c r="B23" s="42">
        <v>40</v>
      </c>
      <c r="C23" s="42">
        <v>0</v>
      </c>
      <c r="D23" s="42">
        <v>0</v>
      </c>
      <c r="E23" s="42">
        <v>0</v>
      </c>
      <c r="F23" s="43">
        <f>SUM(B23:E23)</f>
        <v>40</v>
      </c>
      <c r="G23" s="41">
        <v>1</v>
      </c>
      <c r="H23" s="42">
        <v>8</v>
      </c>
      <c r="I23" s="42">
        <v>1</v>
      </c>
      <c r="J23" s="42">
        <v>0</v>
      </c>
      <c r="K23" s="61">
        <f>SUM(G23:J23)</f>
        <v>10</v>
      </c>
      <c r="L23" s="76">
        <f>F23+K23</f>
        <v>50</v>
      </c>
      <c r="M23" s="34">
        <f>B23*$B$6+C23*$C$6+D23*$D$6+E23*$E$6</f>
        <v>1600</v>
      </c>
      <c r="N23" s="5">
        <f>G23*$G$6+H23*$H$6+I23*$I$6+J23*$J$6</f>
        <v>244</v>
      </c>
      <c r="O23" s="12">
        <f>SUM(M23:N23)</f>
        <v>1844</v>
      </c>
    </row>
    <row r="24" spans="1:15" s="33" customFormat="1" ht="12.75">
      <c r="A24" s="48" t="s">
        <v>18</v>
      </c>
      <c r="B24" s="29">
        <v>68</v>
      </c>
      <c r="C24" s="29">
        <v>2</v>
      </c>
      <c r="D24" s="29">
        <v>0</v>
      </c>
      <c r="E24" s="29">
        <v>0</v>
      </c>
      <c r="F24" s="51">
        <f>SUM(B24:E24)</f>
        <v>70</v>
      </c>
      <c r="G24" s="49">
        <v>12</v>
      </c>
      <c r="H24" s="29">
        <v>2</v>
      </c>
      <c r="I24" s="29">
        <v>0</v>
      </c>
      <c r="J24" s="29">
        <v>0</v>
      </c>
      <c r="K24" s="64">
        <f>SUM(G24:J24)</f>
        <v>14</v>
      </c>
      <c r="L24" s="77">
        <f>F24+K24</f>
        <v>84</v>
      </c>
      <c r="M24" s="34">
        <f>B24*$B$6+C24*$C$6+D24*$D$6+E24*$E$6</f>
        <v>2768</v>
      </c>
      <c r="N24" s="31">
        <f>G24*$G$6+H24*$H$6+I24*$I$6+J24*$J$6</f>
        <v>528</v>
      </c>
      <c r="O24" s="32">
        <f>SUM(M24:N24)</f>
        <v>3296</v>
      </c>
    </row>
    <row r="25" spans="1:15" ht="13.5" thickBot="1">
      <c r="A25" s="39" t="s">
        <v>8</v>
      </c>
      <c r="B25" s="56">
        <v>29</v>
      </c>
      <c r="C25" s="56">
        <v>2</v>
      </c>
      <c r="D25" s="56">
        <v>0</v>
      </c>
      <c r="E25" s="56">
        <v>0</v>
      </c>
      <c r="F25" s="57">
        <f>SUM(B25:E25)</f>
        <v>31</v>
      </c>
      <c r="G25" s="55">
        <v>0</v>
      </c>
      <c r="H25" s="56">
        <v>7</v>
      </c>
      <c r="I25" s="56">
        <v>0</v>
      </c>
      <c r="J25" s="56">
        <v>0</v>
      </c>
      <c r="K25" s="65">
        <f>SUM(G25:J25)</f>
        <v>7</v>
      </c>
      <c r="L25" s="78">
        <f>F25+K25</f>
        <v>38</v>
      </c>
      <c r="M25" s="34">
        <f>B25*$B$6+C25*$C$6+D25*$D$6+E25*$E$6</f>
        <v>1208</v>
      </c>
      <c r="N25" s="5">
        <f>G25*$G$6+H25*$H$6+I25*$I$6+J25*$J$6</f>
        <v>168</v>
      </c>
      <c r="O25" s="12">
        <f>SUM(M25:N25)</f>
        <v>1376</v>
      </c>
    </row>
    <row r="26" spans="1:17" s="1" customFormat="1" ht="13.5" thickBot="1">
      <c r="A26" s="40" t="s">
        <v>10</v>
      </c>
      <c r="B26" s="4">
        <f aca="true" t="shared" si="3" ref="B26:O26">SUM(B23:B25)</f>
        <v>137</v>
      </c>
      <c r="C26" s="4">
        <f t="shared" si="3"/>
        <v>4</v>
      </c>
      <c r="D26" s="4">
        <f t="shared" si="3"/>
        <v>0</v>
      </c>
      <c r="E26" s="4">
        <f t="shared" si="3"/>
        <v>0</v>
      </c>
      <c r="F26" s="47">
        <f t="shared" si="3"/>
        <v>141</v>
      </c>
      <c r="G26" s="4">
        <f t="shared" si="3"/>
        <v>13</v>
      </c>
      <c r="H26" s="4">
        <f t="shared" si="3"/>
        <v>17</v>
      </c>
      <c r="I26" s="4">
        <f t="shared" si="3"/>
        <v>1</v>
      </c>
      <c r="J26" s="4">
        <f t="shared" si="3"/>
        <v>0</v>
      </c>
      <c r="K26" s="70">
        <f t="shared" si="3"/>
        <v>31</v>
      </c>
      <c r="L26" s="71">
        <f>SUM(L23:L25)</f>
        <v>172</v>
      </c>
      <c r="M26" s="35">
        <f t="shared" si="3"/>
        <v>5576</v>
      </c>
      <c r="N26" s="4">
        <f t="shared" si="3"/>
        <v>940</v>
      </c>
      <c r="O26" s="16">
        <f t="shared" si="3"/>
        <v>6516</v>
      </c>
      <c r="P26"/>
      <c r="Q26" s="27"/>
    </row>
    <row r="27" spans="1:17" s="1" customFormat="1" ht="13.5" thickBot="1">
      <c r="A27" s="83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4"/>
      <c r="N27" s="84"/>
      <c r="O27" s="86"/>
      <c r="P27"/>
      <c r="Q27" s="25"/>
    </row>
    <row r="28" spans="1:15" ht="12.75">
      <c r="A28" s="37" t="s">
        <v>20</v>
      </c>
      <c r="B28" s="42">
        <v>39</v>
      </c>
      <c r="C28" s="42">
        <v>2</v>
      </c>
      <c r="D28" s="42">
        <v>0</v>
      </c>
      <c r="E28" s="42">
        <v>1</v>
      </c>
      <c r="F28" s="43">
        <f>SUM(B28:E28)</f>
        <v>42</v>
      </c>
      <c r="G28" s="41">
        <v>11</v>
      </c>
      <c r="H28" s="42">
        <v>1</v>
      </c>
      <c r="I28" s="42">
        <v>0</v>
      </c>
      <c r="J28" s="42">
        <v>0</v>
      </c>
      <c r="K28" s="61">
        <f>SUM(G28:J28)</f>
        <v>12</v>
      </c>
      <c r="L28" s="76">
        <f>F28+K28</f>
        <v>54</v>
      </c>
      <c r="M28" s="34">
        <f>B28*$B$6+C28*$C$6+D28*$D$6+E28*$E$6</f>
        <v>1617</v>
      </c>
      <c r="N28" s="5">
        <f>G28*$G$6+H28*$H$6+I28*$I$6+J28*$J$6</f>
        <v>464</v>
      </c>
      <c r="O28" s="12">
        <f>SUM(M28:N28)</f>
        <v>2081</v>
      </c>
    </row>
    <row r="29" spans="1:15" ht="12.75">
      <c r="A29" s="38" t="s">
        <v>8</v>
      </c>
      <c r="B29" s="2">
        <v>39</v>
      </c>
      <c r="C29" s="2">
        <v>3</v>
      </c>
      <c r="D29" s="2">
        <v>1</v>
      </c>
      <c r="E29" s="2">
        <v>1</v>
      </c>
      <c r="F29" s="51">
        <f>SUM(B29:E29)</f>
        <v>44</v>
      </c>
      <c r="G29" s="46">
        <v>4</v>
      </c>
      <c r="H29" s="2">
        <v>5</v>
      </c>
      <c r="I29" s="2">
        <v>1</v>
      </c>
      <c r="J29" s="2">
        <v>0</v>
      </c>
      <c r="K29" s="62">
        <f>SUM(G29:J29)</f>
        <v>10</v>
      </c>
      <c r="L29" s="77">
        <f>F29+K29</f>
        <v>54</v>
      </c>
      <c r="M29" s="34">
        <f>B29*$B$6+C29*$C$6+D29*$D$6+E29*$E$6</f>
        <v>1653</v>
      </c>
      <c r="N29" s="5">
        <f>G29*$G$6+H29*$H$6+I29*$I$6+J29*$J$6</f>
        <v>292</v>
      </c>
      <c r="O29" s="12">
        <f>SUM(M29:N29)</f>
        <v>1945</v>
      </c>
    </row>
    <row r="30" spans="1:15" ht="13.5" thickBot="1">
      <c r="A30" s="39" t="s">
        <v>13</v>
      </c>
      <c r="B30" s="56">
        <v>47</v>
      </c>
      <c r="C30" s="56">
        <v>0</v>
      </c>
      <c r="D30" s="56">
        <v>0</v>
      </c>
      <c r="E30" s="56">
        <v>0</v>
      </c>
      <c r="F30" s="57">
        <f>SUM(B30:E30)</f>
        <v>47</v>
      </c>
      <c r="G30" s="55">
        <v>13</v>
      </c>
      <c r="H30" s="56">
        <v>7</v>
      </c>
      <c r="I30" s="56">
        <v>0</v>
      </c>
      <c r="J30" s="56">
        <v>0</v>
      </c>
      <c r="K30" s="65">
        <f>SUM(G30:J30)</f>
        <v>20</v>
      </c>
      <c r="L30" s="78">
        <f>F30+K30</f>
        <v>67</v>
      </c>
      <c r="M30" s="34">
        <f>B30*$B$6+C30*$C$6+D30*$D$6+E30*$E$6</f>
        <v>1880</v>
      </c>
      <c r="N30" s="5">
        <f>G30*$G$6+H30*$H$6+I30*$I$6+J30*$J$6</f>
        <v>688</v>
      </c>
      <c r="O30" s="12">
        <f>SUM(M30:N30)</f>
        <v>2568</v>
      </c>
    </row>
    <row r="31" spans="1:17" s="1" customFormat="1" ht="13.5" thickBot="1">
      <c r="A31" s="40" t="s">
        <v>10</v>
      </c>
      <c r="B31" s="4">
        <f aca="true" t="shared" si="4" ref="B31:O31">SUM(B28:B30)</f>
        <v>125</v>
      </c>
      <c r="C31" s="4">
        <f t="shared" si="4"/>
        <v>5</v>
      </c>
      <c r="D31" s="4">
        <f t="shared" si="4"/>
        <v>1</v>
      </c>
      <c r="E31" s="4">
        <f t="shared" si="4"/>
        <v>2</v>
      </c>
      <c r="F31" s="47">
        <f t="shared" si="4"/>
        <v>133</v>
      </c>
      <c r="G31" s="4">
        <f t="shared" si="4"/>
        <v>28</v>
      </c>
      <c r="H31" s="4">
        <f t="shared" si="4"/>
        <v>13</v>
      </c>
      <c r="I31" s="4">
        <f t="shared" si="4"/>
        <v>1</v>
      </c>
      <c r="J31" s="4">
        <f t="shared" si="4"/>
        <v>0</v>
      </c>
      <c r="K31" s="70">
        <f t="shared" si="4"/>
        <v>42</v>
      </c>
      <c r="L31" s="71">
        <f>SUM(L28:L30)</f>
        <v>175</v>
      </c>
      <c r="M31" s="35">
        <f t="shared" si="4"/>
        <v>5150</v>
      </c>
      <c r="N31" s="4">
        <f t="shared" si="4"/>
        <v>1444</v>
      </c>
      <c r="O31" s="16">
        <f t="shared" si="4"/>
        <v>6594</v>
      </c>
      <c r="P31"/>
      <c r="Q31" s="27"/>
    </row>
    <row r="32" spans="1:17" s="1" customFormat="1" ht="13.5" thickBo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8"/>
      <c r="P32"/>
      <c r="Q32" s="26"/>
    </row>
    <row r="33" spans="1:17" s="1" customFormat="1" ht="16.5" thickBot="1">
      <c r="A33" s="52" t="s">
        <v>21</v>
      </c>
      <c r="B33" s="4">
        <f aca="true" t="shared" si="5" ref="B33:O33">B12+B17+B21+B26+B31</f>
        <v>820</v>
      </c>
      <c r="C33" s="4">
        <f t="shared" si="5"/>
        <v>84</v>
      </c>
      <c r="D33" s="4">
        <f t="shared" si="5"/>
        <v>20</v>
      </c>
      <c r="E33" s="4">
        <f t="shared" si="5"/>
        <v>7</v>
      </c>
      <c r="F33" s="47">
        <f>SUM(B33:E33)</f>
        <v>931</v>
      </c>
      <c r="G33" s="60">
        <f t="shared" si="5"/>
        <v>72</v>
      </c>
      <c r="H33" s="4">
        <f t="shared" si="5"/>
        <v>121</v>
      </c>
      <c r="I33" s="4">
        <f t="shared" si="5"/>
        <v>27</v>
      </c>
      <c r="J33" s="4">
        <f t="shared" si="5"/>
        <v>3</v>
      </c>
      <c r="K33" s="47">
        <f t="shared" si="5"/>
        <v>223</v>
      </c>
      <c r="L33" s="79">
        <f>L12+L17+L21+L26+L31</f>
        <v>1154</v>
      </c>
      <c r="M33" s="36">
        <f t="shared" si="5"/>
        <v>35119</v>
      </c>
      <c r="N33" s="20">
        <f t="shared" si="5"/>
        <v>6135</v>
      </c>
      <c r="O33" s="20">
        <f t="shared" si="5"/>
        <v>41254</v>
      </c>
      <c r="P33"/>
      <c r="Q33" s="26"/>
    </row>
    <row r="34" ht="14.25" thickBot="1" thickTop="1"/>
    <row r="35" spans="1:6" ht="13.5" thickBot="1">
      <c r="A35" s="66"/>
      <c r="B35" s="67"/>
      <c r="C35" s="67"/>
      <c r="D35" s="67"/>
      <c r="E35" s="68"/>
      <c r="F35" s="69"/>
    </row>
    <row r="36" ht="13.5" thickTop="1"/>
  </sheetData>
  <mergeCells count="14">
    <mergeCell ref="N5:N6"/>
    <mergeCell ref="O5:O6"/>
    <mergeCell ref="A13:O13"/>
    <mergeCell ref="A18:O18"/>
    <mergeCell ref="A22:O22"/>
    <mergeCell ref="A27:O27"/>
    <mergeCell ref="A1:P1"/>
    <mergeCell ref="A2:P2"/>
    <mergeCell ref="A3:P3"/>
    <mergeCell ref="A4:P4"/>
    <mergeCell ref="A5:A6"/>
    <mergeCell ref="B5:F5"/>
    <mergeCell ref="G5:K5"/>
    <mergeCell ref="M5:M6"/>
  </mergeCells>
  <printOptions/>
  <pageMargins left="0.19" right="0.17" top="1" bottom="1" header="0.492125985" footer="0.49212598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B24" sqref="B24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  <col min="17" max="17" width="9.140625" style="25" customWidth="1"/>
  </cols>
  <sheetData>
    <row r="1" spans="1:16" ht="15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s="1" customFormat="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26"/>
    </row>
    <row r="3" spans="1:17" s="1" customFormat="1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6"/>
    </row>
    <row r="4" spans="1:17" s="1" customFormat="1" ht="16.5" thickBot="1">
      <c r="A4" s="100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26"/>
    </row>
    <row r="5" spans="1:17" s="1" customFormat="1" ht="27" customHeight="1" thickBot="1" thickTop="1">
      <c r="A5" s="93" t="s">
        <v>2</v>
      </c>
      <c r="B5" s="89" t="s">
        <v>3</v>
      </c>
      <c r="C5" s="95"/>
      <c r="D5" s="95"/>
      <c r="E5" s="95"/>
      <c r="F5" s="95"/>
      <c r="G5" s="96" t="s">
        <v>24</v>
      </c>
      <c r="H5" s="97"/>
      <c r="I5" s="97"/>
      <c r="J5" s="97"/>
      <c r="K5" s="98"/>
      <c r="L5" s="72" t="s">
        <v>5</v>
      </c>
      <c r="M5" s="89" t="s">
        <v>4</v>
      </c>
      <c r="N5" s="91" t="s">
        <v>25</v>
      </c>
      <c r="O5" s="87" t="s">
        <v>27</v>
      </c>
      <c r="Q5" s="26"/>
    </row>
    <row r="6" spans="1:17" s="1" customFormat="1" ht="13.5" thickBot="1">
      <c r="A6" s="94"/>
      <c r="B6" s="10">
        <v>40</v>
      </c>
      <c r="C6" s="21">
        <v>24</v>
      </c>
      <c r="D6" s="21">
        <v>12</v>
      </c>
      <c r="E6" s="21">
        <v>9</v>
      </c>
      <c r="F6" s="21" t="s">
        <v>5</v>
      </c>
      <c r="G6" s="10">
        <v>40</v>
      </c>
      <c r="H6" s="21">
        <v>24</v>
      </c>
      <c r="I6" s="21">
        <v>12</v>
      </c>
      <c r="J6" s="21">
        <v>9</v>
      </c>
      <c r="K6" s="7" t="s">
        <v>5</v>
      </c>
      <c r="L6" s="73" t="s">
        <v>32</v>
      </c>
      <c r="M6" s="90"/>
      <c r="N6" s="92"/>
      <c r="O6" s="88"/>
      <c r="Q6" s="26"/>
    </row>
    <row r="7" spans="1:15" ht="12" customHeight="1">
      <c r="A7" s="37" t="s">
        <v>6</v>
      </c>
      <c r="B7" s="42">
        <v>116</v>
      </c>
      <c r="C7" s="42">
        <v>14</v>
      </c>
      <c r="D7" s="42">
        <v>6</v>
      </c>
      <c r="E7" s="42">
        <v>1</v>
      </c>
      <c r="F7" s="43">
        <f>SUM(B7:E7)</f>
        <v>137</v>
      </c>
      <c r="G7" s="41">
        <v>0</v>
      </c>
      <c r="H7" s="42">
        <v>12</v>
      </c>
      <c r="I7" s="42">
        <v>7</v>
      </c>
      <c r="J7" s="42">
        <v>0</v>
      </c>
      <c r="K7" s="61">
        <f>SUM(G7:J7)</f>
        <v>19</v>
      </c>
      <c r="L7" s="74">
        <f>F7+K7</f>
        <v>156</v>
      </c>
      <c r="M7" s="34">
        <f>B7*$B$6+C7*$C$6+D7*$D$6+E7*$E$6</f>
        <v>5057</v>
      </c>
      <c r="N7" s="5">
        <f>G7*$G$6+H7*$H$6+I7*$I$6+J7*$J$6</f>
        <v>372</v>
      </c>
      <c r="O7" s="12">
        <f>SUM(M7:N7)</f>
        <v>5429</v>
      </c>
    </row>
    <row r="8" spans="1:15" ht="12.75">
      <c r="A8" s="37" t="s">
        <v>23</v>
      </c>
      <c r="B8" s="5">
        <v>72</v>
      </c>
      <c r="C8" s="5">
        <v>32</v>
      </c>
      <c r="D8" s="5">
        <v>9</v>
      </c>
      <c r="E8" s="5">
        <v>2</v>
      </c>
      <c r="F8" s="51">
        <f>SUM(B8:E8)</f>
        <v>115</v>
      </c>
      <c r="G8" s="44">
        <v>0</v>
      </c>
      <c r="H8" s="5">
        <v>8</v>
      </c>
      <c r="I8" s="5">
        <v>6</v>
      </c>
      <c r="J8" s="5">
        <v>0</v>
      </c>
      <c r="K8" s="62">
        <f>SUM(G8:J8)</f>
        <v>14</v>
      </c>
      <c r="L8" s="75">
        <f>F8+K8</f>
        <v>129</v>
      </c>
      <c r="M8" s="34">
        <f>B8*$B$6+C8*$C$6+D8*$D$6+E8*$E$6</f>
        <v>3774</v>
      </c>
      <c r="N8" s="5">
        <f>G8*$G$6+H8*$H$6+I8*$I$6+J8*$J$6</f>
        <v>264</v>
      </c>
      <c r="O8" s="12">
        <f>SUM(M8:N8)</f>
        <v>4038</v>
      </c>
    </row>
    <row r="9" spans="1:15" ht="12.75">
      <c r="A9" s="38" t="s">
        <v>7</v>
      </c>
      <c r="B9" s="2">
        <v>72</v>
      </c>
      <c r="C9" s="2">
        <v>3</v>
      </c>
      <c r="D9" s="2">
        <v>0</v>
      </c>
      <c r="E9" s="2">
        <v>1</v>
      </c>
      <c r="F9" s="51">
        <f>SUM(B9:E9)</f>
        <v>76</v>
      </c>
      <c r="G9" s="44">
        <v>1</v>
      </c>
      <c r="H9" s="5">
        <v>3</v>
      </c>
      <c r="I9" s="5">
        <v>5</v>
      </c>
      <c r="J9" s="5">
        <v>0</v>
      </c>
      <c r="K9" s="62">
        <f>SUM(G9:J9)</f>
        <v>9</v>
      </c>
      <c r="L9" s="75">
        <f>F9+K9</f>
        <v>85</v>
      </c>
      <c r="M9" s="34">
        <f>B9*$B$6+C9*$C$6+D9*$D$6+E9*$E$6</f>
        <v>2961</v>
      </c>
      <c r="N9" s="5">
        <f>G9*$G$6+H9*$H$6+I9*$I$6+J9*$J$6</f>
        <v>172</v>
      </c>
      <c r="O9" s="12">
        <f>SUM(M9:N9)</f>
        <v>3133</v>
      </c>
    </row>
    <row r="10" spans="1:15" ht="12.75">
      <c r="A10" s="38" t="s">
        <v>8</v>
      </c>
      <c r="B10" s="2">
        <v>32</v>
      </c>
      <c r="C10" s="2">
        <v>5</v>
      </c>
      <c r="D10" s="2">
        <v>1</v>
      </c>
      <c r="E10" s="2">
        <v>1</v>
      </c>
      <c r="F10" s="51">
        <f>SUM(B10:E10)</f>
        <v>39</v>
      </c>
      <c r="G10" s="46">
        <v>0</v>
      </c>
      <c r="H10" s="2">
        <v>9</v>
      </c>
      <c r="I10" s="2">
        <v>1</v>
      </c>
      <c r="J10" s="2">
        <v>0</v>
      </c>
      <c r="K10" s="58">
        <f>SUM(G10:J10)</f>
        <v>10</v>
      </c>
      <c r="L10" s="75">
        <f>F10+K10</f>
        <v>49</v>
      </c>
      <c r="M10" s="34">
        <f>B10*$B$6+C10*$C$6+D10*$D$6+E10*$E$6</f>
        <v>1421</v>
      </c>
      <c r="N10" s="5">
        <f>G10*$G$6+H10*$H$6+I10*$I$6+J10*$J$6</f>
        <v>228</v>
      </c>
      <c r="O10" s="12">
        <f>SUM(M10:N10)</f>
        <v>1649</v>
      </c>
    </row>
    <row r="11" spans="1:15" ht="13.5" thickBot="1">
      <c r="A11" s="39" t="s">
        <v>9</v>
      </c>
      <c r="B11" s="56">
        <v>62</v>
      </c>
      <c r="C11" s="56">
        <v>0</v>
      </c>
      <c r="D11" s="56">
        <v>0</v>
      </c>
      <c r="E11" s="56">
        <v>0</v>
      </c>
      <c r="F11" s="57">
        <f>SUM(B11:E11)</f>
        <v>62</v>
      </c>
      <c r="G11" s="55">
        <v>10</v>
      </c>
      <c r="H11" s="56">
        <v>3</v>
      </c>
      <c r="I11" s="56">
        <v>0</v>
      </c>
      <c r="J11" s="56">
        <v>0</v>
      </c>
      <c r="K11" s="63">
        <f>SUM(G11:J11)</f>
        <v>13</v>
      </c>
      <c r="L11" s="75">
        <f>F11+K11</f>
        <v>75</v>
      </c>
      <c r="M11" s="34">
        <f>B11*$B$6+C11*$C$6+D11*$D$6+E11*$E$6</f>
        <v>2480</v>
      </c>
      <c r="N11" s="5">
        <f>G11*$G$6+H11*$H$6+I11*$I$6+J11*$J$6</f>
        <v>472</v>
      </c>
      <c r="O11" s="12">
        <f>SUM(M11:N11)</f>
        <v>2952</v>
      </c>
    </row>
    <row r="12" spans="1:17" s="1" customFormat="1" ht="13.5" thickBot="1">
      <c r="A12" s="40" t="s">
        <v>10</v>
      </c>
      <c r="B12" s="54">
        <f aca="true" t="shared" si="0" ref="B12:O12">SUM(B7:B11)</f>
        <v>354</v>
      </c>
      <c r="C12" s="54">
        <f t="shared" si="0"/>
        <v>54</v>
      </c>
      <c r="D12" s="54">
        <f t="shared" si="0"/>
        <v>16</v>
      </c>
      <c r="E12" s="54">
        <f t="shared" si="0"/>
        <v>5</v>
      </c>
      <c r="F12" s="53">
        <f t="shared" si="0"/>
        <v>429</v>
      </c>
      <c r="G12" s="4">
        <f t="shared" si="0"/>
        <v>11</v>
      </c>
      <c r="H12" s="4">
        <f t="shared" si="0"/>
        <v>35</v>
      </c>
      <c r="I12" s="4">
        <f t="shared" si="0"/>
        <v>19</v>
      </c>
      <c r="J12" s="4">
        <f t="shared" si="0"/>
        <v>0</v>
      </c>
      <c r="K12" s="47">
        <f t="shared" si="0"/>
        <v>65</v>
      </c>
      <c r="L12" s="71">
        <f>SUM(L7:L11)</f>
        <v>494</v>
      </c>
      <c r="M12" s="35">
        <f t="shared" si="0"/>
        <v>15693</v>
      </c>
      <c r="N12" s="4">
        <f t="shared" si="0"/>
        <v>1508</v>
      </c>
      <c r="O12" s="16">
        <f t="shared" si="0"/>
        <v>17201</v>
      </c>
      <c r="P12"/>
      <c r="Q12" s="27"/>
    </row>
    <row r="13" spans="1:17" s="1" customFormat="1" ht="13.5" thickBot="1">
      <c r="A13" s="83" t="s">
        <v>11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6"/>
      <c r="P13"/>
      <c r="Q13" s="25"/>
    </row>
    <row r="14" spans="1:15" ht="12.75">
      <c r="A14" s="37" t="s">
        <v>8</v>
      </c>
      <c r="B14" s="42">
        <v>35</v>
      </c>
      <c r="C14" s="42">
        <v>7</v>
      </c>
      <c r="D14" s="42">
        <v>1</v>
      </c>
      <c r="E14" s="42">
        <v>0</v>
      </c>
      <c r="F14" s="58">
        <f>SUM(B14:E14)</f>
        <v>43</v>
      </c>
      <c r="G14" s="41">
        <v>0</v>
      </c>
      <c r="H14" s="42">
        <v>8</v>
      </c>
      <c r="I14" s="42">
        <v>0</v>
      </c>
      <c r="J14" s="42">
        <v>0</v>
      </c>
      <c r="K14" s="43">
        <f>SUM(G14:J14)</f>
        <v>8</v>
      </c>
      <c r="L14" s="74">
        <f>F14+K14</f>
        <v>51</v>
      </c>
      <c r="M14" s="34">
        <f>B14*$B$6+C14*$C$6+D14*$D$6+E14*$E$6</f>
        <v>1580</v>
      </c>
      <c r="N14" s="5">
        <f>G14*$G$6+H14*$H$6+I14*$I$6+J14*$J$6</f>
        <v>192</v>
      </c>
      <c r="O14" s="12">
        <f>SUM(M14:N14)</f>
        <v>1772</v>
      </c>
    </row>
    <row r="15" spans="1:15" ht="12.75">
      <c r="A15" s="38" t="s">
        <v>12</v>
      </c>
      <c r="B15" s="2">
        <v>41</v>
      </c>
      <c r="C15" s="2">
        <v>1</v>
      </c>
      <c r="D15" s="2">
        <v>0</v>
      </c>
      <c r="E15" s="2">
        <v>0</v>
      </c>
      <c r="F15" s="58">
        <f>SUM(B15:E15)</f>
        <v>42</v>
      </c>
      <c r="G15" s="46">
        <v>2</v>
      </c>
      <c r="H15" s="2">
        <v>18</v>
      </c>
      <c r="I15" s="2">
        <v>3</v>
      </c>
      <c r="J15" s="2">
        <v>0</v>
      </c>
      <c r="K15" s="45">
        <f>SUM(G15:J15)</f>
        <v>23</v>
      </c>
      <c r="L15" s="75">
        <f>F15+K15</f>
        <v>65</v>
      </c>
      <c r="M15" s="34">
        <f>B15*$B$6+C15*$C$6+D15*$D$6+E15*$E$6</f>
        <v>1664</v>
      </c>
      <c r="N15" s="5">
        <f>G15*$G$6+H15*$H$6+I15*$I$6+J15*$J$6</f>
        <v>548</v>
      </c>
      <c r="O15" s="12">
        <f>SUM(M15:N15)</f>
        <v>2212</v>
      </c>
    </row>
    <row r="16" spans="1:15" ht="13.5" thickBot="1">
      <c r="A16" s="39" t="s">
        <v>13</v>
      </c>
      <c r="B16" s="3">
        <v>34</v>
      </c>
      <c r="C16" s="3">
        <v>12</v>
      </c>
      <c r="D16" s="3">
        <v>3</v>
      </c>
      <c r="E16" s="3">
        <v>0</v>
      </c>
      <c r="F16" s="58">
        <f>SUM(B16:E16)</f>
        <v>49</v>
      </c>
      <c r="G16" s="55">
        <v>0</v>
      </c>
      <c r="H16" s="56">
        <v>9</v>
      </c>
      <c r="I16" s="56">
        <v>3</v>
      </c>
      <c r="J16" s="56">
        <v>2</v>
      </c>
      <c r="K16" s="59">
        <f>SUM(G16:J16)</f>
        <v>14</v>
      </c>
      <c r="L16" s="75">
        <f>F16+K16</f>
        <v>63</v>
      </c>
      <c r="M16" s="34">
        <f>B16*$B$6+C16*$C$6+D16*$D$6+E16*$E$6</f>
        <v>1684</v>
      </c>
      <c r="N16" s="5">
        <f>G16*$G$6+H16*$H$6+I16*$I$6+J16*$J$6</f>
        <v>270</v>
      </c>
      <c r="O16" s="12">
        <f>SUM(M16:N16)</f>
        <v>1954</v>
      </c>
    </row>
    <row r="17" spans="1:17" s="1" customFormat="1" ht="13.5" thickBot="1">
      <c r="A17" s="40" t="s">
        <v>10</v>
      </c>
      <c r="B17" s="4">
        <f aca="true" t="shared" si="1" ref="B17:O17">SUM(B14:B16)</f>
        <v>110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47">
        <f t="shared" si="1"/>
        <v>134</v>
      </c>
      <c r="G17" s="4">
        <f t="shared" si="1"/>
        <v>2</v>
      </c>
      <c r="H17" s="4">
        <f t="shared" si="1"/>
        <v>35</v>
      </c>
      <c r="I17" s="4">
        <f t="shared" si="1"/>
        <v>6</v>
      </c>
      <c r="J17" s="4">
        <f t="shared" si="1"/>
        <v>2</v>
      </c>
      <c r="K17" s="47">
        <f t="shared" si="1"/>
        <v>45</v>
      </c>
      <c r="L17" s="71">
        <f>SUM(L14:L16)</f>
        <v>179</v>
      </c>
      <c r="M17" s="35">
        <f t="shared" si="1"/>
        <v>4928</v>
      </c>
      <c r="N17" s="4">
        <f t="shared" si="1"/>
        <v>1010</v>
      </c>
      <c r="O17" s="16">
        <f t="shared" si="1"/>
        <v>5938</v>
      </c>
      <c r="P17"/>
      <c r="Q17" s="27"/>
    </row>
    <row r="18" spans="1:17" s="1" customFormat="1" ht="13.5" thickBot="1">
      <c r="A18" s="83" t="s">
        <v>14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6"/>
      <c r="P18"/>
      <c r="Q18" s="25"/>
    </row>
    <row r="19" spans="1:15" ht="12.75">
      <c r="A19" s="37" t="s">
        <v>15</v>
      </c>
      <c r="B19" s="42">
        <v>38</v>
      </c>
      <c r="C19" s="42">
        <v>0</v>
      </c>
      <c r="D19" s="42">
        <v>0</v>
      </c>
      <c r="E19" s="42">
        <v>0</v>
      </c>
      <c r="F19" s="43">
        <f>SUM(B19:E19)</f>
        <v>38</v>
      </c>
      <c r="G19" s="41">
        <v>9</v>
      </c>
      <c r="H19" s="42">
        <v>3</v>
      </c>
      <c r="I19" s="42">
        <v>0</v>
      </c>
      <c r="J19" s="42">
        <v>0</v>
      </c>
      <c r="K19" s="43">
        <f>SUM(G19:J19)</f>
        <v>12</v>
      </c>
      <c r="L19" s="74">
        <f>F19+K19</f>
        <v>50</v>
      </c>
      <c r="M19" s="34">
        <f>B19*$B$6+C19*$C$6+D19*$D$6+E19*$E$6</f>
        <v>1520</v>
      </c>
      <c r="N19" s="5">
        <f>G19*$G$6+H19*$H$6+I19*$I$6+J19*$J$6</f>
        <v>432</v>
      </c>
      <c r="O19" s="12">
        <f>SUM(M19:N19)</f>
        <v>1952</v>
      </c>
    </row>
    <row r="20" spans="1:15" ht="13.5" thickBot="1">
      <c r="A20" s="39" t="s">
        <v>8</v>
      </c>
      <c r="B20" s="56">
        <v>33</v>
      </c>
      <c r="C20" s="56">
        <v>1</v>
      </c>
      <c r="D20" s="56">
        <v>0</v>
      </c>
      <c r="E20" s="56">
        <v>0</v>
      </c>
      <c r="F20" s="57">
        <f>SUM(B20:E20)</f>
        <v>34</v>
      </c>
      <c r="G20" s="55">
        <v>2</v>
      </c>
      <c r="H20" s="56">
        <v>13</v>
      </c>
      <c r="I20" s="56">
        <v>0</v>
      </c>
      <c r="J20" s="56">
        <v>0</v>
      </c>
      <c r="K20" s="57">
        <f>SUM(G20:J20)</f>
        <v>15</v>
      </c>
      <c r="L20" s="75">
        <f>F20+K20</f>
        <v>49</v>
      </c>
      <c r="M20" s="34">
        <f>B20*$B$6+C20*$C$6+D20*$D$6+E20*$E$6</f>
        <v>1344</v>
      </c>
      <c r="N20" s="5">
        <f>G20*$G$6+H20*$H$6+I20*$I$6+J20*$J$6</f>
        <v>392</v>
      </c>
      <c r="O20" s="12">
        <f>SUM(M20:N20)</f>
        <v>1736</v>
      </c>
    </row>
    <row r="21" spans="1:17" s="1" customFormat="1" ht="14.25" customHeight="1" thickBot="1">
      <c r="A21" s="40" t="s">
        <v>10</v>
      </c>
      <c r="B21" s="4">
        <f aca="true" t="shared" si="2" ref="B21:O21">SUM(B19:B20)</f>
        <v>71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47">
        <f t="shared" si="2"/>
        <v>72</v>
      </c>
      <c r="G21" s="4">
        <f t="shared" si="2"/>
        <v>11</v>
      </c>
      <c r="H21" s="4">
        <f t="shared" si="2"/>
        <v>16</v>
      </c>
      <c r="I21" s="4">
        <f t="shared" si="2"/>
        <v>0</v>
      </c>
      <c r="J21" s="4">
        <f t="shared" si="2"/>
        <v>0</v>
      </c>
      <c r="K21" s="47">
        <f t="shared" si="2"/>
        <v>27</v>
      </c>
      <c r="L21" s="71">
        <f>SUM(L19:L20)</f>
        <v>99</v>
      </c>
      <c r="M21" s="35">
        <f t="shared" si="2"/>
        <v>2864</v>
      </c>
      <c r="N21" s="4">
        <f t="shared" si="2"/>
        <v>824</v>
      </c>
      <c r="O21" s="16">
        <f t="shared" si="2"/>
        <v>3688</v>
      </c>
      <c r="P21"/>
      <c r="Q21" s="27"/>
    </row>
    <row r="22" spans="1:17" s="1" customFormat="1" ht="13.5" thickBot="1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84"/>
      <c r="N22" s="84"/>
      <c r="O22" s="86"/>
      <c r="P22"/>
      <c r="Q22" s="25"/>
    </row>
    <row r="23" spans="1:15" ht="12.75">
      <c r="A23" s="37" t="s">
        <v>17</v>
      </c>
      <c r="B23" s="42">
        <v>37</v>
      </c>
      <c r="C23" s="42">
        <v>0</v>
      </c>
      <c r="D23" s="42">
        <v>0</v>
      </c>
      <c r="E23" s="42">
        <v>0</v>
      </c>
      <c r="F23" s="43">
        <f>SUM(B23:E23)</f>
        <v>37</v>
      </c>
      <c r="G23" s="41">
        <v>1</v>
      </c>
      <c r="H23" s="42">
        <v>7</v>
      </c>
      <c r="I23" s="42">
        <v>0</v>
      </c>
      <c r="J23" s="42">
        <v>0</v>
      </c>
      <c r="K23" s="61">
        <f>SUM(G23:J23)</f>
        <v>8</v>
      </c>
      <c r="L23" s="76">
        <f>F23+K23</f>
        <v>45</v>
      </c>
      <c r="M23" s="34">
        <f>B23*$B$6+C23*$C$6+D23*$D$6+E23*$E$6</f>
        <v>1480</v>
      </c>
      <c r="N23" s="5">
        <f>G23*$G$6+H23*$H$6+I23*$I$6+J23*$J$6</f>
        <v>208</v>
      </c>
      <c r="O23" s="12">
        <f>SUM(M23:N23)</f>
        <v>1688</v>
      </c>
    </row>
    <row r="24" spans="1:15" s="33" customFormat="1" ht="12.75">
      <c r="A24" s="48" t="s">
        <v>18</v>
      </c>
      <c r="B24" s="29">
        <v>67</v>
      </c>
      <c r="C24" s="29">
        <v>2</v>
      </c>
      <c r="D24" s="29">
        <v>0</v>
      </c>
      <c r="E24" s="29">
        <v>0</v>
      </c>
      <c r="F24" s="51">
        <f>SUM(B24:E24)</f>
        <v>69</v>
      </c>
      <c r="G24" s="49">
        <v>8</v>
      </c>
      <c r="H24" s="29">
        <v>2</v>
      </c>
      <c r="I24" s="29">
        <v>0</v>
      </c>
      <c r="J24" s="29">
        <v>0</v>
      </c>
      <c r="K24" s="64">
        <f>SUM(G24:J24)</f>
        <v>10</v>
      </c>
      <c r="L24" s="77">
        <f>F24+K24</f>
        <v>79</v>
      </c>
      <c r="M24" s="34">
        <f>B24*$B$6+C24*$C$6+D24*$D$6+E24*$E$6</f>
        <v>2728</v>
      </c>
      <c r="N24" s="31">
        <f>G24*$G$6+H24*$H$6+I24*$I$6+J24*$J$6</f>
        <v>368</v>
      </c>
      <c r="O24" s="32">
        <f>SUM(M24:N24)</f>
        <v>3096</v>
      </c>
    </row>
    <row r="25" spans="1:15" ht="13.5" thickBot="1">
      <c r="A25" s="39" t="s">
        <v>8</v>
      </c>
      <c r="B25" s="56">
        <v>29</v>
      </c>
      <c r="C25" s="56">
        <v>2</v>
      </c>
      <c r="D25" s="56">
        <v>0</v>
      </c>
      <c r="E25" s="56">
        <v>0</v>
      </c>
      <c r="F25" s="57">
        <f>SUM(B25:E25)</f>
        <v>31</v>
      </c>
      <c r="G25" s="55">
        <v>0</v>
      </c>
      <c r="H25" s="56">
        <v>8</v>
      </c>
      <c r="I25" s="56">
        <v>0</v>
      </c>
      <c r="J25" s="56">
        <v>0</v>
      </c>
      <c r="K25" s="65">
        <f>SUM(G25:J25)</f>
        <v>8</v>
      </c>
      <c r="L25" s="78">
        <f>F25+K25</f>
        <v>39</v>
      </c>
      <c r="M25" s="34">
        <f>B25*$B$6+C25*$C$6+D25*$D$6+E25*$E$6</f>
        <v>1208</v>
      </c>
      <c r="N25" s="5">
        <f>G25*$G$6+H25*$H$6+I25*$I$6+J25*$J$6</f>
        <v>192</v>
      </c>
      <c r="O25" s="12">
        <f>SUM(M25:N25)</f>
        <v>1400</v>
      </c>
    </row>
    <row r="26" spans="1:17" s="1" customFormat="1" ht="13.5" thickBot="1">
      <c r="A26" s="40" t="s">
        <v>10</v>
      </c>
      <c r="B26" s="4">
        <f aca="true" t="shared" si="3" ref="B26:O26">SUM(B23:B25)</f>
        <v>133</v>
      </c>
      <c r="C26" s="4">
        <f t="shared" si="3"/>
        <v>4</v>
      </c>
      <c r="D26" s="4">
        <f t="shared" si="3"/>
        <v>0</v>
      </c>
      <c r="E26" s="4">
        <f t="shared" si="3"/>
        <v>0</v>
      </c>
      <c r="F26" s="47">
        <f t="shared" si="3"/>
        <v>137</v>
      </c>
      <c r="G26" s="4">
        <f t="shared" si="3"/>
        <v>9</v>
      </c>
      <c r="H26" s="4">
        <f t="shared" si="3"/>
        <v>17</v>
      </c>
      <c r="I26" s="4">
        <f t="shared" si="3"/>
        <v>0</v>
      </c>
      <c r="J26" s="4">
        <f t="shared" si="3"/>
        <v>0</v>
      </c>
      <c r="K26" s="70">
        <f t="shared" si="3"/>
        <v>26</v>
      </c>
      <c r="L26" s="71">
        <f>SUM(L23:L25)</f>
        <v>163</v>
      </c>
      <c r="M26" s="35">
        <f t="shared" si="3"/>
        <v>5416</v>
      </c>
      <c r="N26" s="4">
        <f t="shared" si="3"/>
        <v>768</v>
      </c>
      <c r="O26" s="16">
        <f t="shared" si="3"/>
        <v>6184</v>
      </c>
      <c r="P26"/>
      <c r="Q26" s="27"/>
    </row>
    <row r="27" spans="1:17" s="1" customFormat="1" ht="13.5" thickBot="1">
      <c r="A27" s="83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4"/>
      <c r="N27" s="84"/>
      <c r="O27" s="86"/>
      <c r="P27"/>
      <c r="Q27" s="25"/>
    </row>
    <row r="28" spans="1:15" ht="12.75">
      <c r="A28" s="37" t="s">
        <v>20</v>
      </c>
      <c r="B28" s="42">
        <v>39</v>
      </c>
      <c r="C28" s="42">
        <v>2</v>
      </c>
      <c r="D28" s="42">
        <v>0</v>
      </c>
      <c r="E28" s="42">
        <v>1</v>
      </c>
      <c r="F28" s="43">
        <f>SUM(B28:E28)</f>
        <v>42</v>
      </c>
      <c r="G28" s="41">
        <v>10</v>
      </c>
      <c r="H28" s="42">
        <v>1</v>
      </c>
      <c r="I28" s="42">
        <v>0</v>
      </c>
      <c r="J28" s="42">
        <v>0</v>
      </c>
      <c r="K28" s="61">
        <f>SUM(G28:J28)</f>
        <v>11</v>
      </c>
      <c r="L28" s="76">
        <f>F28+K28</f>
        <v>53</v>
      </c>
      <c r="M28" s="34">
        <f>B28*$B$6+C28*$C$6+D28*$D$6+E28*$E$6</f>
        <v>1617</v>
      </c>
      <c r="N28" s="5">
        <f>G28*$G$6+H28*$H$6+I28*$I$6+J28*$J$6</f>
        <v>424</v>
      </c>
      <c r="O28" s="12">
        <f>SUM(M28:N28)</f>
        <v>2041</v>
      </c>
    </row>
    <row r="29" spans="1:15" ht="12.75">
      <c r="A29" s="38" t="s">
        <v>8</v>
      </c>
      <c r="B29" s="2">
        <f>17+18</f>
        <v>35</v>
      </c>
      <c r="C29" s="2">
        <v>3</v>
      </c>
      <c r="D29" s="2">
        <v>1</v>
      </c>
      <c r="E29" s="2">
        <v>1</v>
      </c>
      <c r="F29" s="51">
        <f>SUM(B29:E29)</f>
        <v>40</v>
      </c>
      <c r="G29" s="46">
        <v>4</v>
      </c>
      <c r="H29" s="2">
        <v>3</v>
      </c>
      <c r="I29" s="2">
        <v>1</v>
      </c>
      <c r="J29" s="2">
        <v>0</v>
      </c>
      <c r="K29" s="62">
        <f>SUM(G29:J29)</f>
        <v>8</v>
      </c>
      <c r="L29" s="77">
        <f>F29+K29</f>
        <v>48</v>
      </c>
      <c r="M29" s="34">
        <f>B29*$B$6+C29*$C$6+D29*$D$6+E29*$E$6</f>
        <v>1493</v>
      </c>
      <c r="N29" s="5">
        <f>G29*$G$6+H29*$H$6+I29*$I$6+J29*$J$6</f>
        <v>244</v>
      </c>
      <c r="O29" s="12">
        <f>SUM(M29:N29)</f>
        <v>1737</v>
      </c>
    </row>
    <row r="30" spans="1:15" ht="13.5" thickBot="1">
      <c r="A30" s="39" t="s">
        <v>13</v>
      </c>
      <c r="B30" s="56">
        <v>44</v>
      </c>
      <c r="C30" s="56">
        <v>0</v>
      </c>
      <c r="D30" s="56">
        <v>0</v>
      </c>
      <c r="E30" s="56">
        <v>0</v>
      </c>
      <c r="F30" s="57">
        <f>SUM(B30:E30)</f>
        <v>44</v>
      </c>
      <c r="G30" s="55">
        <v>13</v>
      </c>
      <c r="H30" s="56">
        <v>8</v>
      </c>
      <c r="I30" s="56">
        <v>0</v>
      </c>
      <c r="J30" s="56">
        <v>0</v>
      </c>
      <c r="K30" s="65">
        <f>SUM(G30:J30)</f>
        <v>21</v>
      </c>
      <c r="L30" s="78">
        <f>F30+K30</f>
        <v>65</v>
      </c>
      <c r="M30" s="34">
        <f>B30*$B$6+C30*$C$6+D30*$D$6+E30*$E$6</f>
        <v>1760</v>
      </c>
      <c r="N30" s="5">
        <f>G30*$G$6+H30*$H$6+I30*$I$6+J30*$J$6</f>
        <v>712</v>
      </c>
      <c r="O30" s="12">
        <f>SUM(M30:N30)</f>
        <v>2472</v>
      </c>
    </row>
    <row r="31" spans="1:17" s="1" customFormat="1" ht="13.5" thickBot="1">
      <c r="A31" s="40" t="s">
        <v>10</v>
      </c>
      <c r="B31" s="4">
        <f aca="true" t="shared" si="4" ref="B31:O31">SUM(B28:B30)</f>
        <v>118</v>
      </c>
      <c r="C31" s="4">
        <f t="shared" si="4"/>
        <v>5</v>
      </c>
      <c r="D31" s="4">
        <f t="shared" si="4"/>
        <v>1</v>
      </c>
      <c r="E31" s="4">
        <f t="shared" si="4"/>
        <v>2</v>
      </c>
      <c r="F31" s="47">
        <f t="shared" si="4"/>
        <v>126</v>
      </c>
      <c r="G31" s="4">
        <f t="shared" si="4"/>
        <v>27</v>
      </c>
      <c r="H31" s="4">
        <f t="shared" si="4"/>
        <v>12</v>
      </c>
      <c r="I31" s="4">
        <f t="shared" si="4"/>
        <v>1</v>
      </c>
      <c r="J31" s="4">
        <f t="shared" si="4"/>
        <v>0</v>
      </c>
      <c r="K31" s="70">
        <f t="shared" si="4"/>
        <v>40</v>
      </c>
      <c r="L31" s="71">
        <f>SUM(L28:L30)</f>
        <v>166</v>
      </c>
      <c r="M31" s="35">
        <f t="shared" si="4"/>
        <v>4870</v>
      </c>
      <c r="N31" s="4">
        <f t="shared" si="4"/>
        <v>1380</v>
      </c>
      <c r="O31" s="16">
        <f t="shared" si="4"/>
        <v>6250</v>
      </c>
      <c r="P31"/>
      <c r="Q31" s="27"/>
    </row>
    <row r="32" spans="1:17" s="1" customFormat="1" ht="13.5" thickBo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8"/>
      <c r="P32"/>
      <c r="Q32" s="26"/>
    </row>
    <row r="33" spans="1:17" s="1" customFormat="1" ht="16.5" thickBot="1">
      <c r="A33" s="52" t="s">
        <v>21</v>
      </c>
      <c r="B33" s="4">
        <f aca="true" t="shared" si="5" ref="B33:O33">B12+B17+B21+B26+B31</f>
        <v>786</v>
      </c>
      <c r="C33" s="4">
        <f t="shared" si="5"/>
        <v>84</v>
      </c>
      <c r="D33" s="4">
        <f t="shared" si="5"/>
        <v>21</v>
      </c>
      <c r="E33" s="4">
        <f t="shared" si="5"/>
        <v>7</v>
      </c>
      <c r="F33" s="47">
        <f>SUM(B33:E33)</f>
        <v>898</v>
      </c>
      <c r="G33" s="60">
        <f t="shared" si="5"/>
        <v>60</v>
      </c>
      <c r="H33" s="4">
        <f t="shared" si="5"/>
        <v>115</v>
      </c>
      <c r="I33" s="4">
        <f t="shared" si="5"/>
        <v>26</v>
      </c>
      <c r="J33" s="4">
        <f t="shared" si="5"/>
        <v>2</v>
      </c>
      <c r="K33" s="47">
        <f t="shared" si="5"/>
        <v>203</v>
      </c>
      <c r="L33" s="79">
        <f>L12+L17+L21+L26+L31</f>
        <v>1101</v>
      </c>
      <c r="M33" s="36">
        <f t="shared" si="5"/>
        <v>33771</v>
      </c>
      <c r="N33" s="20">
        <f t="shared" si="5"/>
        <v>5490</v>
      </c>
      <c r="O33" s="20">
        <f t="shared" si="5"/>
        <v>39261</v>
      </c>
      <c r="P33"/>
      <c r="Q33" s="26"/>
    </row>
    <row r="34" ht="14.25" thickBot="1" thickTop="1"/>
    <row r="35" spans="1:6" ht="13.5" thickBot="1">
      <c r="A35" s="66"/>
      <c r="B35" s="67"/>
      <c r="C35" s="67"/>
      <c r="D35" s="67"/>
      <c r="E35" s="68"/>
      <c r="F35" s="69"/>
    </row>
    <row r="36" ht="13.5" thickTop="1"/>
  </sheetData>
  <mergeCells count="14">
    <mergeCell ref="N5:N6"/>
    <mergeCell ref="O5:O6"/>
    <mergeCell ref="A13:O13"/>
    <mergeCell ref="A18:O18"/>
    <mergeCell ref="A22:O22"/>
    <mergeCell ref="A27:O27"/>
    <mergeCell ref="A1:P1"/>
    <mergeCell ref="A2:P2"/>
    <mergeCell ref="A3:P3"/>
    <mergeCell ref="A4:P4"/>
    <mergeCell ref="A5:A6"/>
    <mergeCell ref="B5:F5"/>
    <mergeCell ref="G5:K5"/>
    <mergeCell ref="M5:M6"/>
  </mergeCells>
  <printOptions/>
  <pageMargins left="0.17" right="0.17" top="1" bottom="1" header="0.492125985" footer="0.49212598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workbookViewId="0" topLeftCell="A1">
      <selection activeCell="J32" sqref="J32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  <col min="17" max="17" width="9.140625" style="25" customWidth="1"/>
  </cols>
  <sheetData>
    <row r="1" spans="1:16" ht="15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s="1" customFormat="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26"/>
    </row>
    <row r="3" spans="1:17" s="1" customFormat="1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6"/>
    </row>
    <row r="4" spans="1:17" s="1" customFormat="1" ht="16.5" thickBot="1">
      <c r="A4" s="100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26"/>
    </row>
    <row r="5" spans="1:17" s="1" customFormat="1" ht="27" customHeight="1" thickBot="1" thickTop="1">
      <c r="A5" s="93" t="s">
        <v>2</v>
      </c>
      <c r="B5" s="89" t="s">
        <v>3</v>
      </c>
      <c r="C5" s="95"/>
      <c r="D5" s="95"/>
      <c r="E5" s="95"/>
      <c r="F5" s="95"/>
      <c r="G5" s="96" t="s">
        <v>24</v>
      </c>
      <c r="H5" s="97"/>
      <c r="I5" s="97"/>
      <c r="J5" s="97"/>
      <c r="K5" s="98"/>
      <c r="L5" s="72" t="s">
        <v>5</v>
      </c>
      <c r="M5" s="89" t="s">
        <v>4</v>
      </c>
      <c r="N5" s="91" t="s">
        <v>25</v>
      </c>
      <c r="O5" s="87" t="s">
        <v>27</v>
      </c>
      <c r="Q5" s="26"/>
    </row>
    <row r="6" spans="1:17" s="1" customFormat="1" ht="13.5" thickBot="1">
      <c r="A6" s="94"/>
      <c r="B6" s="10">
        <v>40</v>
      </c>
      <c r="C6" s="21">
        <v>24</v>
      </c>
      <c r="D6" s="21">
        <v>12</v>
      </c>
      <c r="E6" s="21">
        <v>9</v>
      </c>
      <c r="F6" s="21" t="s">
        <v>5</v>
      </c>
      <c r="G6" s="10">
        <v>40</v>
      </c>
      <c r="H6" s="21">
        <v>24</v>
      </c>
      <c r="I6" s="21">
        <v>12</v>
      </c>
      <c r="J6" s="21">
        <v>9</v>
      </c>
      <c r="K6" s="7" t="s">
        <v>5</v>
      </c>
      <c r="L6" s="73" t="s">
        <v>32</v>
      </c>
      <c r="M6" s="90"/>
      <c r="N6" s="92"/>
      <c r="O6" s="88"/>
      <c r="Q6" s="26"/>
    </row>
    <row r="7" spans="1:15" ht="12" customHeight="1">
      <c r="A7" s="37" t="s">
        <v>6</v>
      </c>
      <c r="B7" s="42">
        <v>116</v>
      </c>
      <c r="C7" s="42">
        <v>14</v>
      </c>
      <c r="D7" s="42">
        <v>7</v>
      </c>
      <c r="E7" s="42">
        <v>1</v>
      </c>
      <c r="F7" s="43">
        <f>SUM(B7:E7)</f>
        <v>138</v>
      </c>
      <c r="G7" s="41">
        <v>0</v>
      </c>
      <c r="H7" s="42">
        <v>10</v>
      </c>
      <c r="I7" s="42">
        <v>6</v>
      </c>
      <c r="J7" s="42">
        <v>0</v>
      </c>
      <c r="K7" s="61">
        <f>SUM(G7:J7)</f>
        <v>16</v>
      </c>
      <c r="L7" s="74">
        <f>F7+K7</f>
        <v>154</v>
      </c>
      <c r="M7" s="34">
        <f>B7*$B$6+C7*$C$6+D7*$D$6+E7*$E$6</f>
        <v>5069</v>
      </c>
      <c r="N7" s="5">
        <f>G7*$G$6+H7*$H$6+I7*$I$6+J7*$J$6</f>
        <v>312</v>
      </c>
      <c r="O7" s="12">
        <f>SUM(M7:N7)</f>
        <v>5381</v>
      </c>
    </row>
    <row r="8" spans="1:15" ht="12.75">
      <c r="A8" s="37" t="s">
        <v>23</v>
      </c>
      <c r="B8" s="5">
        <v>72</v>
      </c>
      <c r="C8" s="5">
        <v>32</v>
      </c>
      <c r="D8" s="5">
        <v>9</v>
      </c>
      <c r="E8" s="5">
        <v>2</v>
      </c>
      <c r="F8" s="51">
        <f>SUM(B8:E8)</f>
        <v>115</v>
      </c>
      <c r="G8" s="44">
        <v>0</v>
      </c>
      <c r="H8" s="5">
        <v>9</v>
      </c>
      <c r="I8" s="5">
        <v>6</v>
      </c>
      <c r="J8" s="5">
        <v>0</v>
      </c>
      <c r="K8" s="62">
        <f>SUM(G8:J8)</f>
        <v>15</v>
      </c>
      <c r="L8" s="75">
        <f>F8+K8</f>
        <v>130</v>
      </c>
      <c r="M8" s="34">
        <f>B8*$B$6+C8*$C$6+D8*$D$6+E8*$E$6</f>
        <v>3774</v>
      </c>
      <c r="N8" s="5">
        <f>G8*$G$6+H8*$H$6+I8*$I$6+J8*$J$6</f>
        <v>288</v>
      </c>
      <c r="O8" s="12">
        <f>SUM(M8:N8)</f>
        <v>4062</v>
      </c>
    </row>
    <row r="9" spans="1:15" ht="12.75">
      <c r="A9" s="38" t="s">
        <v>7</v>
      </c>
      <c r="B9" s="2">
        <v>72</v>
      </c>
      <c r="C9" s="2">
        <v>3</v>
      </c>
      <c r="D9" s="2">
        <v>0</v>
      </c>
      <c r="E9" s="2">
        <v>1</v>
      </c>
      <c r="F9" s="51">
        <f>SUM(B9:E9)</f>
        <v>76</v>
      </c>
      <c r="G9" s="44">
        <v>0</v>
      </c>
      <c r="H9" s="5">
        <v>5</v>
      </c>
      <c r="I9" s="5">
        <v>3</v>
      </c>
      <c r="J9" s="5">
        <v>0</v>
      </c>
      <c r="K9" s="62">
        <f>SUM(G9:J9)</f>
        <v>8</v>
      </c>
      <c r="L9" s="75">
        <f>F9+K9</f>
        <v>84</v>
      </c>
      <c r="M9" s="34">
        <f>B9*$B$6+C9*$C$6+D9*$D$6+E9*$E$6</f>
        <v>2961</v>
      </c>
      <c r="N9" s="5">
        <f>G9*$G$6+H9*$H$6+I9*$I$6+J9*$J$6</f>
        <v>156</v>
      </c>
      <c r="O9" s="12">
        <f>SUM(M9:N9)</f>
        <v>3117</v>
      </c>
    </row>
    <row r="10" spans="1:15" ht="12.75">
      <c r="A10" s="38" t="s">
        <v>8</v>
      </c>
      <c r="B10" s="2">
        <v>31</v>
      </c>
      <c r="C10" s="2">
        <v>5</v>
      </c>
      <c r="D10" s="2">
        <v>1</v>
      </c>
      <c r="E10" s="2">
        <v>1</v>
      </c>
      <c r="F10" s="51">
        <f>SUM(B10:E10)</f>
        <v>38</v>
      </c>
      <c r="G10" s="46">
        <v>0</v>
      </c>
      <c r="H10" s="2">
        <v>9</v>
      </c>
      <c r="I10" s="2">
        <v>1</v>
      </c>
      <c r="J10" s="2">
        <v>0</v>
      </c>
      <c r="K10" s="58">
        <f>SUM(G10:J10)</f>
        <v>10</v>
      </c>
      <c r="L10" s="75">
        <f>F10+K10</f>
        <v>48</v>
      </c>
      <c r="M10" s="34">
        <f>B10*$B$6+C10*$C$6+D10*$D$6+E10*$E$6</f>
        <v>1381</v>
      </c>
      <c r="N10" s="5">
        <f>G10*$G$6+H10*$H$6+I10*$I$6+J10*$J$6</f>
        <v>228</v>
      </c>
      <c r="O10" s="12">
        <f>SUM(M10:N10)</f>
        <v>1609</v>
      </c>
    </row>
    <row r="11" spans="1:15" ht="13.5" thickBot="1">
      <c r="A11" s="39" t="s">
        <v>9</v>
      </c>
      <c r="B11" s="56">
        <v>62</v>
      </c>
      <c r="C11" s="56">
        <v>0</v>
      </c>
      <c r="D11" s="56">
        <v>0</v>
      </c>
      <c r="E11" s="56">
        <v>0</v>
      </c>
      <c r="F11" s="57">
        <f>SUM(B11:E11)</f>
        <v>62</v>
      </c>
      <c r="G11" s="55">
        <v>9</v>
      </c>
      <c r="H11" s="56">
        <v>4</v>
      </c>
      <c r="I11" s="56">
        <v>0</v>
      </c>
      <c r="J11" s="56">
        <v>0</v>
      </c>
      <c r="K11" s="63">
        <f>SUM(G11:J11)</f>
        <v>13</v>
      </c>
      <c r="L11" s="75">
        <f>F11+K11</f>
        <v>75</v>
      </c>
      <c r="M11" s="34">
        <f>B11*$B$6+C11*$C$6+D11*$D$6+E11*$E$6</f>
        <v>2480</v>
      </c>
      <c r="N11" s="5">
        <f>G11*$G$6+H11*$H$6+I11*$I$6+J11*$J$6</f>
        <v>456</v>
      </c>
      <c r="O11" s="12">
        <f>SUM(M11:N11)</f>
        <v>2936</v>
      </c>
    </row>
    <row r="12" spans="1:17" s="1" customFormat="1" ht="13.5" thickBot="1">
      <c r="A12" s="40" t="s">
        <v>10</v>
      </c>
      <c r="B12" s="54">
        <f aca="true" t="shared" si="0" ref="B12:O12">SUM(B7:B11)</f>
        <v>353</v>
      </c>
      <c r="C12" s="54">
        <f t="shared" si="0"/>
        <v>54</v>
      </c>
      <c r="D12" s="54">
        <f t="shared" si="0"/>
        <v>17</v>
      </c>
      <c r="E12" s="54">
        <f t="shared" si="0"/>
        <v>5</v>
      </c>
      <c r="F12" s="53">
        <f t="shared" si="0"/>
        <v>429</v>
      </c>
      <c r="G12" s="4">
        <f t="shared" si="0"/>
        <v>9</v>
      </c>
      <c r="H12" s="4">
        <f t="shared" si="0"/>
        <v>37</v>
      </c>
      <c r="I12" s="4">
        <f t="shared" si="0"/>
        <v>16</v>
      </c>
      <c r="J12" s="4">
        <f t="shared" si="0"/>
        <v>0</v>
      </c>
      <c r="K12" s="47">
        <f t="shared" si="0"/>
        <v>62</v>
      </c>
      <c r="L12" s="71">
        <f>SUM(L7:L11)</f>
        <v>491</v>
      </c>
      <c r="M12" s="35">
        <f t="shared" si="0"/>
        <v>15665</v>
      </c>
      <c r="N12" s="4">
        <f t="shared" si="0"/>
        <v>1440</v>
      </c>
      <c r="O12" s="16">
        <f t="shared" si="0"/>
        <v>17105</v>
      </c>
      <c r="P12"/>
      <c r="Q12" s="27"/>
    </row>
    <row r="13" spans="1:17" s="1" customFormat="1" ht="13.5" thickBot="1">
      <c r="A13" s="83" t="s">
        <v>11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6"/>
      <c r="P13"/>
      <c r="Q13" s="25"/>
    </row>
    <row r="14" spans="1:15" ht="12.75">
      <c r="A14" s="37" t="s">
        <v>8</v>
      </c>
      <c r="B14" s="42">
        <v>34</v>
      </c>
      <c r="C14" s="42">
        <v>7</v>
      </c>
      <c r="D14" s="42">
        <v>1</v>
      </c>
      <c r="E14" s="42">
        <v>0</v>
      </c>
      <c r="F14" s="58">
        <f>SUM(B14:E14)</f>
        <v>42</v>
      </c>
      <c r="G14" s="41">
        <v>0</v>
      </c>
      <c r="H14" s="42">
        <v>8</v>
      </c>
      <c r="I14" s="42">
        <v>0</v>
      </c>
      <c r="J14" s="42">
        <v>1</v>
      </c>
      <c r="K14" s="43">
        <f>SUM(G14:J14)</f>
        <v>9</v>
      </c>
      <c r="L14" s="74">
        <f>F14+K14</f>
        <v>51</v>
      </c>
      <c r="M14" s="34">
        <f>B14*$B$6+C14*$C$6+D14*$D$6+E14*$E$6</f>
        <v>1540</v>
      </c>
      <c r="N14" s="5">
        <f>G14*$G$6+H14*$H$6+I14*$I$6+J14*$J$6</f>
        <v>201</v>
      </c>
      <c r="O14" s="12">
        <f>SUM(M14:N14)</f>
        <v>1741</v>
      </c>
    </row>
    <row r="15" spans="1:15" ht="12.75">
      <c r="A15" s="38" t="s">
        <v>12</v>
      </c>
      <c r="B15" s="2">
        <v>37</v>
      </c>
      <c r="C15" s="2">
        <v>1</v>
      </c>
      <c r="D15" s="2">
        <v>0</v>
      </c>
      <c r="E15" s="2">
        <v>0</v>
      </c>
      <c r="F15" s="58">
        <f>SUM(B15:E15)</f>
        <v>38</v>
      </c>
      <c r="G15" s="46">
        <v>1</v>
      </c>
      <c r="H15" s="2">
        <v>17</v>
      </c>
      <c r="I15" s="2">
        <v>5</v>
      </c>
      <c r="J15" s="2">
        <v>0</v>
      </c>
      <c r="K15" s="45">
        <f>SUM(G15:J15)</f>
        <v>23</v>
      </c>
      <c r="L15" s="75">
        <f>F15+K15</f>
        <v>61</v>
      </c>
      <c r="M15" s="34">
        <f>B15*$B$6+C15*$C$6+D15*$D$6+E15*$E$6</f>
        <v>1504</v>
      </c>
      <c r="N15" s="5">
        <f>G15*$G$6+H15*$H$6+I15*$I$6+J15*$J$6</f>
        <v>508</v>
      </c>
      <c r="O15" s="12">
        <f>SUM(M15:N15)</f>
        <v>2012</v>
      </c>
    </row>
    <row r="16" spans="1:15" ht="13.5" thickBot="1">
      <c r="A16" s="39" t="s">
        <v>13</v>
      </c>
      <c r="B16" s="3">
        <v>34</v>
      </c>
      <c r="C16" s="3">
        <v>12</v>
      </c>
      <c r="D16" s="3">
        <v>3</v>
      </c>
      <c r="E16" s="3">
        <v>0</v>
      </c>
      <c r="F16" s="58">
        <f>SUM(B16:E16)</f>
        <v>49</v>
      </c>
      <c r="G16" s="55">
        <v>0</v>
      </c>
      <c r="H16" s="56">
        <v>9</v>
      </c>
      <c r="I16" s="56">
        <v>4</v>
      </c>
      <c r="J16" s="56">
        <v>0</v>
      </c>
      <c r="K16" s="59">
        <f>SUM(G16:J16)</f>
        <v>13</v>
      </c>
      <c r="L16" s="75">
        <f>F16+K16</f>
        <v>62</v>
      </c>
      <c r="M16" s="34">
        <f>B16*$B$6+C16*$C$6+D16*$D$6+E16*$E$6</f>
        <v>1684</v>
      </c>
      <c r="N16" s="5">
        <f>G16*$G$6+H16*$H$6+I16*$I$6+J16*$J$6</f>
        <v>264</v>
      </c>
      <c r="O16" s="12">
        <f>SUM(M16:N16)</f>
        <v>1948</v>
      </c>
    </row>
    <row r="17" spans="1:17" s="1" customFormat="1" ht="13.5" thickBot="1">
      <c r="A17" s="40" t="s">
        <v>10</v>
      </c>
      <c r="B17" s="4">
        <f aca="true" t="shared" si="1" ref="B17:O17">SUM(B14:B16)</f>
        <v>105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47">
        <f t="shared" si="1"/>
        <v>129</v>
      </c>
      <c r="G17" s="4">
        <f t="shared" si="1"/>
        <v>1</v>
      </c>
      <c r="H17" s="4">
        <f t="shared" si="1"/>
        <v>34</v>
      </c>
      <c r="I17" s="4">
        <f t="shared" si="1"/>
        <v>9</v>
      </c>
      <c r="J17" s="4">
        <f t="shared" si="1"/>
        <v>1</v>
      </c>
      <c r="K17" s="47">
        <f t="shared" si="1"/>
        <v>45</v>
      </c>
      <c r="L17" s="71">
        <f>SUM(L14:L16)</f>
        <v>174</v>
      </c>
      <c r="M17" s="35">
        <f t="shared" si="1"/>
        <v>4728</v>
      </c>
      <c r="N17" s="4">
        <f t="shared" si="1"/>
        <v>973</v>
      </c>
      <c r="O17" s="16">
        <f t="shared" si="1"/>
        <v>5701</v>
      </c>
      <c r="P17"/>
      <c r="Q17" s="27"/>
    </row>
    <row r="18" spans="1:17" s="1" customFormat="1" ht="13.5" thickBot="1">
      <c r="A18" s="83" t="s">
        <v>14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6"/>
      <c r="P18"/>
      <c r="Q18" s="25"/>
    </row>
    <row r="19" spans="1:15" ht="12.75">
      <c r="A19" s="37" t="s">
        <v>15</v>
      </c>
      <c r="B19" s="42">
        <v>38</v>
      </c>
      <c r="C19" s="42">
        <v>0</v>
      </c>
      <c r="D19" s="42">
        <v>0</v>
      </c>
      <c r="E19" s="42">
        <v>0</v>
      </c>
      <c r="F19" s="43">
        <f>SUM(B19:E19)</f>
        <v>38</v>
      </c>
      <c r="G19" s="41">
        <v>8</v>
      </c>
      <c r="H19" s="42">
        <v>3</v>
      </c>
      <c r="I19" s="42">
        <v>0</v>
      </c>
      <c r="J19" s="42">
        <v>0</v>
      </c>
      <c r="K19" s="43">
        <f>SUM(G19:J19)</f>
        <v>11</v>
      </c>
      <c r="L19" s="74">
        <f>F19+K19</f>
        <v>49</v>
      </c>
      <c r="M19" s="34">
        <f>B19*$B$6+C19*$C$6+D19*$D$6+E19*$E$6</f>
        <v>1520</v>
      </c>
      <c r="N19" s="5">
        <f>G19*$G$6+H19*$H$6+I19*$I$6+J19*$J$6</f>
        <v>392</v>
      </c>
      <c r="O19" s="12">
        <f>SUM(M19:N19)</f>
        <v>1912</v>
      </c>
    </row>
    <row r="20" spans="1:15" ht="13.5" thickBot="1">
      <c r="A20" s="39" t="s">
        <v>8</v>
      </c>
      <c r="B20" s="56">
        <v>33</v>
      </c>
      <c r="C20" s="56">
        <v>1</v>
      </c>
      <c r="D20" s="56">
        <v>0</v>
      </c>
      <c r="E20" s="56">
        <v>0</v>
      </c>
      <c r="F20" s="57">
        <f>SUM(B20:E20)</f>
        <v>34</v>
      </c>
      <c r="G20" s="55">
        <v>1</v>
      </c>
      <c r="H20" s="56">
        <v>15</v>
      </c>
      <c r="I20" s="56">
        <v>0</v>
      </c>
      <c r="J20" s="56">
        <v>0</v>
      </c>
      <c r="K20" s="57">
        <f>SUM(G20:J20)</f>
        <v>16</v>
      </c>
      <c r="L20" s="75">
        <f>F20+K20</f>
        <v>50</v>
      </c>
      <c r="M20" s="34">
        <f>B20*$B$6+C20*$C$6+D20*$D$6+E20*$E$6</f>
        <v>1344</v>
      </c>
      <c r="N20" s="5">
        <f>G20*$G$6+H20*$H$6+I20*$I$6+J20*$J$6</f>
        <v>400</v>
      </c>
      <c r="O20" s="12">
        <f>SUM(M20:N20)</f>
        <v>1744</v>
      </c>
    </row>
    <row r="21" spans="1:17" s="1" customFormat="1" ht="14.25" customHeight="1" thickBot="1">
      <c r="A21" s="40" t="s">
        <v>10</v>
      </c>
      <c r="B21" s="4">
        <f aca="true" t="shared" si="2" ref="B21:O21">SUM(B19:B20)</f>
        <v>71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47">
        <f t="shared" si="2"/>
        <v>72</v>
      </c>
      <c r="G21" s="4">
        <f t="shared" si="2"/>
        <v>9</v>
      </c>
      <c r="H21" s="4">
        <f t="shared" si="2"/>
        <v>18</v>
      </c>
      <c r="I21" s="4">
        <f t="shared" si="2"/>
        <v>0</v>
      </c>
      <c r="J21" s="4">
        <f t="shared" si="2"/>
        <v>0</v>
      </c>
      <c r="K21" s="47">
        <f t="shared" si="2"/>
        <v>27</v>
      </c>
      <c r="L21" s="71">
        <f>SUM(L19:L20)</f>
        <v>99</v>
      </c>
      <c r="M21" s="35">
        <f t="shared" si="2"/>
        <v>2864</v>
      </c>
      <c r="N21" s="4">
        <f t="shared" si="2"/>
        <v>792</v>
      </c>
      <c r="O21" s="16">
        <f t="shared" si="2"/>
        <v>3656</v>
      </c>
      <c r="P21"/>
      <c r="Q21" s="27"/>
    </row>
    <row r="22" spans="1:17" s="1" customFormat="1" ht="13.5" thickBot="1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84"/>
      <c r="N22" s="84"/>
      <c r="O22" s="86"/>
      <c r="P22"/>
      <c r="Q22" s="25"/>
    </row>
    <row r="23" spans="1:15" ht="12.75">
      <c r="A23" s="37" t="s">
        <v>17</v>
      </c>
      <c r="B23" s="42">
        <v>36</v>
      </c>
      <c r="C23" s="42">
        <v>0</v>
      </c>
      <c r="D23" s="42">
        <v>0</v>
      </c>
      <c r="E23" s="42">
        <v>0</v>
      </c>
      <c r="F23" s="43">
        <f>SUM(B23:E23)</f>
        <v>36</v>
      </c>
      <c r="G23" s="41">
        <v>1</v>
      </c>
      <c r="H23" s="42">
        <v>6</v>
      </c>
      <c r="I23" s="42">
        <v>0</v>
      </c>
      <c r="J23" s="42">
        <v>0</v>
      </c>
      <c r="K23" s="61">
        <f>SUM(G23:J23)</f>
        <v>7</v>
      </c>
      <c r="L23" s="76">
        <f>F23+K23</f>
        <v>43</v>
      </c>
      <c r="M23" s="34">
        <f>B23*$B$6+C23*$C$6+D23*$D$6+E23*$E$6</f>
        <v>1440</v>
      </c>
      <c r="N23" s="5">
        <f>G23*$G$6+H23*$H$6+I23*$I$6+J23*$J$6</f>
        <v>184</v>
      </c>
      <c r="O23" s="12">
        <f>SUM(M23:N23)</f>
        <v>1624</v>
      </c>
    </row>
    <row r="24" spans="1:15" s="33" customFormat="1" ht="12.75">
      <c r="A24" s="48" t="s">
        <v>18</v>
      </c>
      <c r="B24" s="29">
        <v>67</v>
      </c>
      <c r="C24" s="29">
        <v>2</v>
      </c>
      <c r="D24" s="29">
        <v>0</v>
      </c>
      <c r="E24" s="29">
        <v>0</v>
      </c>
      <c r="F24" s="51">
        <f>SUM(B24:E24)</f>
        <v>69</v>
      </c>
      <c r="G24" s="49">
        <v>7</v>
      </c>
      <c r="H24" s="29">
        <v>2</v>
      </c>
      <c r="I24" s="29">
        <v>0</v>
      </c>
      <c r="J24" s="29">
        <v>0</v>
      </c>
      <c r="K24" s="64">
        <f>SUM(G24:J24)</f>
        <v>9</v>
      </c>
      <c r="L24" s="77">
        <f>F24+K24</f>
        <v>78</v>
      </c>
      <c r="M24" s="34">
        <f>B24*$B$6+C24*$C$6+D24*$D$6+E24*$E$6</f>
        <v>2728</v>
      </c>
      <c r="N24" s="31">
        <f>G24*$G$6+H24*$H$6+I24*$I$6+J24*$J$6</f>
        <v>328</v>
      </c>
      <c r="O24" s="32">
        <f>SUM(M24:N24)</f>
        <v>3056</v>
      </c>
    </row>
    <row r="25" spans="1:15" ht="13.5" thickBot="1">
      <c r="A25" s="39" t="s">
        <v>8</v>
      </c>
      <c r="B25" s="56">
        <v>28</v>
      </c>
      <c r="C25" s="56">
        <v>3</v>
      </c>
      <c r="D25" s="56">
        <v>0</v>
      </c>
      <c r="E25" s="56">
        <v>0</v>
      </c>
      <c r="F25" s="57">
        <f>SUM(B25:E25)</f>
        <v>31</v>
      </c>
      <c r="G25" s="55">
        <v>0</v>
      </c>
      <c r="H25" s="56">
        <v>10</v>
      </c>
      <c r="I25" s="56">
        <v>0</v>
      </c>
      <c r="J25" s="56">
        <v>0</v>
      </c>
      <c r="K25" s="65">
        <f>SUM(G25:J25)</f>
        <v>10</v>
      </c>
      <c r="L25" s="78">
        <f>F25+K25</f>
        <v>41</v>
      </c>
      <c r="M25" s="34">
        <f>B25*$B$6+C25*$C$6+D25*$D$6+E25*$E$6</f>
        <v>1192</v>
      </c>
      <c r="N25" s="5">
        <f>G25*$G$6+H25*$H$6+I25*$I$6+J25*$J$6</f>
        <v>240</v>
      </c>
      <c r="O25" s="12">
        <f>SUM(M25:N25)</f>
        <v>1432</v>
      </c>
    </row>
    <row r="26" spans="1:17" s="1" customFormat="1" ht="13.5" thickBot="1">
      <c r="A26" s="40" t="s">
        <v>10</v>
      </c>
      <c r="B26" s="4">
        <f aca="true" t="shared" si="3" ref="B26:O26">SUM(B23:B25)</f>
        <v>131</v>
      </c>
      <c r="C26" s="4">
        <f t="shared" si="3"/>
        <v>5</v>
      </c>
      <c r="D26" s="4">
        <f t="shared" si="3"/>
        <v>0</v>
      </c>
      <c r="E26" s="4">
        <f t="shared" si="3"/>
        <v>0</v>
      </c>
      <c r="F26" s="47">
        <f t="shared" si="3"/>
        <v>136</v>
      </c>
      <c r="G26" s="4">
        <f t="shared" si="3"/>
        <v>8</v>
      </c>
      <c r="H26" s="4">
        <f t="shared" si="3"/>
        <v>18</v>
      </c>
      <c r="I26" s="4">
        <f t="shared" si="3"/>
        <v>0</v>
      </c>
      <c r="J26" s="4">
        <f t="shared" si="3"/>
        <v>0</v>
      </c>
      <c r="K26" s="70">
        <f t="shared" si="3"/>
        <v>26</v>
      </c>
      <c r="L26" s="71">
        <f>SUM(L23:L25)</f>
        <v>162</v>
      </c>
      <c r="M26" s="35">
        <f t="shared" si="3"/>
        <v>5360</v>
      </c>
      <c r="N26" s="4">
        <f t="shared" si="3"/>
        <v>752</v>
      </c>
      <c r="O26" s="16">
        <f t="shared" si="3"/>
        <v>6112</v>
      </c>
      <c r="P26"/>
      <c r="Q26" s="27"/>
    </row>
    <row r="27" spans="1:17" s="1" customFormat="1" ht="13.5" thickBot="1">
      <c r="A27" s="83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4"/>
      <c r="N27" s="84"/>
      <c r="O27" s="86"/>
      <c r="P27"/>
      <c r="Q27" s="25"/>
    </row>
    <row r="28" spans="1:15" ht="12.75">
      <c r="A28" s="37" t="s">
        <v>20</v>
      </c>
      <c r="B28" s="42">
        <v>39</v>
      </c>
      <c r="C28" s="42">
        <v>2</v>
      </c>
      <c r="D28" s="42">
        <v>0</v>
      </c>
      <c r="E28" s="42">
        <v>1</v>
      </c>
      <c r="F28" s="43">
        <f>SUM(B28:E28)</f>
        <v>42</v>
      </c>
      <c r="G28" s="41">
        <v>10</v>
      </c>
      <c r="H28" s="42">
        <v>3</v>
      </c>
      <c r="I28" s="42">
        <v>0</v>
      </c>
      <c r="J28" s="42">
        <v>0</v>
      </c>
      <c r="K28" s="61">
        <f>SUM(G28:J28)</f>
        <v>13</v>
      </c>
      <c r="L28" s="76">
        <f>F28+K28</f>
        <v>55</v>
      </c>
      <c r="M28" s="34">
        <f>B28*$B$6+C28*$C$6+D28*$D$6+E28*$E$6</f>
        <v>1617</v>
      </c>
      <c r="N28" s="5">
        <f>G28*$G$6+H28*$H$6+I28*$I$6+J28*$J$6</f>
        <v>472</v>
      </c>
      <c r="O28" s="12">
        <f>SUM(M28:N28)</f>
        <v>2089</v>
      </c>
    </row>
    <row r="29" spans="1:15" ht="12.75">
      <c r="A29" s="38" t="s">
        <v>8</v>
      </c>
      <c r="B29" s="2">
        <f>17+18</f>
        <v>35</v>
      </c>
      <c r="C29" s="2">
        <v>3</v>
      </c>
      <c r="D29" s="2">
        <v>1</v>
      </c>
      <c r="E29" s="2">
        <v>1</v>
      </c>
      <c r="F29" s="51">
        <f>SUM(B29:E29)</f>
        <v>40</v>
      </c>
      <c r="G29" s="46">
        <v>5</v>
      </c>
      <c r="H29" s="2">
        <v>2</v>
      </c>
      <c r="I29" s="2">
        <v>0</v>
      </c>
      <c r="J29" s="2">
        <v>0</v>
      </c>
      <c r="K29" s="62">
        <f>SUM(G29:J29)</f>
        <v>7</v>
      </c>
      <c r="L29" s="77">
        <f>F29+K29</f>
        <v>47</v>
      </c>
      <c r="M29" s="34">
        <f>B29*$B$6+C29*$C$6+D29*$D$6+E29*$E$6</f>
        <v>1493</v>
      </c>
      <c r="N29" s="5">
        <f>G29*$G$6+H29*$H$6+I29*$I$6+J29*$J$6</f>
        <v>248</v>
      </c>
      <c r="O29" s="12">
        <f>SUM(M29:N29)</f>
        <v>1741</v>
      </c>
    </row>
    <row r="30" spans="1:15" ht="13.5" thickBot="1">
      <c r="A30" s="39" t="s">
        <v>13</v>
      </c>
      <c r="B30" s="56">
        <v>45</v>
      </c>
      <c r="C30" s="56">
        <v>0</v>
      </c>
      <c r="D30" s="56">
        <v>0</v>
      </c>
      <c r="E30" s="56">
        <v>0</v>
      </c>
      <c r="F30" s="57">
        <f>SUM(B30:E30)</f>
        <v>45</v>
      </c>
      <c r="G30" s="55">
        <v>13</v>
      </c>
      <c r="H30" s="56">
        <v>9</v>
      </c>
      <c r="I30" s="56">
        <v>0</v>
      </c>
      <c r="J30" s="56">
        <v>0</v>
      </c>
      <c r="K30" s="65">
        <f>SUM(G30:J30)</f>
        <v>22</v>
      </c>
      <c r="L30" s="78">
        <f>F30+K30</f>
        <v>67</v>
      </c>
      <c r="M30" s="34">
        <f>B30*$B$6+C30*$C$6+D30*$D$6+E30*$E$6</f>
        <v>1800</v>
      </c>
      <c r="N30" s="5">
        <f>G30*$G$6+H30*$H$6+I30*$I$6+J30*$J$6</f>
        <v>736</v>
      </c>
      <c r="O30" s="12">
        <f>SUM(M30:N30)</f>
        <v>2536</v>
      </c>
    </row>
    <row r="31" spans="1:17" s="1" customFormat="1" ht="13.5" thickBot="1">
      <c r="A31" s="40" t="s">
        <v>10</v>
      </c>
      <c r="B31" s="4">
        <f aca="true" t="shared" si="4" ref="B31:O31">SUM(B28:B30)</f>
        <v>119</v>
      </c>
      <c r="C31" s="4">
        <f t="shared" si="4"/>
        <v>5</v>
      </c>
      <c r="D31" s="4">
        <f t="shared" si="4"/>
        <v>1</v>
      </c>
      <c r="E31" s="4">
        <f t="shared" si="4"/>
        <v>2</v>
      </c>
      <c r="F31" s="47">
        <f t="shared" si="4"/>
        <v>127</v>
      </c>
      <c r="G31" s="4">
        <f t="shared" si="4"/>
        <v>28</v>
      </c>
      <c r="H31" s="4">
        <f t="shared" si="4"/>
        <v>14</v>
      </c>
      <c r="I31" s="4">
        <f t="shared" si="4"/>
        <v>0</v>
      </c>
      <c r="J31" s="4">
        <f t="shared" si="4"/>
        <v>0</v>
      </c>
      <c r="K31" s="70">
        <f t="shared" si="4"/>
        <v>42</v>
      </c>
      <c r="L31" s="71">
        <f>SUM(L28:L30)</f>
        <v>169</v>
      </c>
      <c r="M31" s="35">
        <f t="shared" si="4"/>
        <v>4910</v>
      </c>
      <c r="N31" s="4">
        <f t="shared" si="4"/>
        <v>1456</v>
      </c>
      <c r="O31" s="16">
        <f t="shared" si="4"/>
        <v>6366</v>
      </c>
      <c r="P31"/>
      <c r="Q31" s="27"/>
    </row>
    <row r="32" spans="1:17" s="1" customFormat="1" ht="13.5" thickBo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8"/>
      <c r="P32"/>
      <c r="Q32" s="26"/>
    </row>
    <row r="33" spans="1:17" s="1" customFormat="1" ht="16.5" thickBot="1">
      <c r="A33" s="52" t="s">
        <v>21</v>
      </c>
      <c r="B33" s="4">
        <f aca="true" t="shared" si="5" ref="B33:O33">B12+B17+B21+B26+B31</f>
        <v>779</v>
      </c>
      <c r="C33" s="4">
        <f t="shared" si="5"/>
        <v>85</v>
      </c>
      <c r="D33" s="4">
        <f t="shared" si="5"/>
        <v>22</v>
      </c>
      <c r="E33" s="4">
        <f t="shared" si="5"/>
        <v>7</v>
      </c>
      <c r="F33" s="47">
        <f>SUM(B33:E33)</f>
        <v>893</v>
      </c>
      <c r="G33" s="60">
        <f t="shared" si="5"/>
        <v>55</v>
      </c>
      <c r="H33" s="4">
        <f t="shared" si="5"/>
        <v>121</v>
      </c>
      <c r="I33" s="4">
        <f t="shared" si="5"/>
        <v>25</v>
      </c>
      <c r="J33" s="4">
        <f t="shared" si="5"/>
        <v>1</v>
      </c>
      <c r="K33" s="47">
        <f t="shared" si="5"/>
        <v>202</v>
      </c>
      <c r="L33" s="79">
        <f>L12+L17+L21+L26+L31</f>
        <v>1095</v>
      </c>
      <c r="M33" s="36">
        <f t="shared" si="5"/>
        <v>33527</v>
      </c>
      <c r="N33" s="20">
        <f t="shared" si="5"/>
        <v>5413</v>
      </c>
      <c r="O33" s="20">
        <f t="shared" si="5"/>
        <v>38940</v>
      </c>
      <c r="P33"/>
      <c r="Q33" s="26"/>
    </row>
    <row r="34" ht="14.25" thickBot="1" thickTop="1"/>
    <row r="35" spans="1:6" ht="13.5" thickBot="1">
      <c r="A35" s="66"/>
      <c r="B35" s="67"/>
      <c r="C35" s="67"/>
      <c r="D35" s="67"/>
      <c r="E35" s="68"/>
      <c r="F35" s="69"/>
    </row>
    <row r="36" ht="13.5" thickTop="1"/>
  </sheetData>
  <mergeCells count="14">
    <mergeCell ref="A22:O22"/>
    <mergeCell ref="A27:O27"/>
    <mergeCell ref="A1:P1"/>
    <mergeCell ref="A2:P2"/>
    <mergeCell ref="A3:P3"/>
    <mergeCell ref="A4:P4"/>
    <mergeCell ref="M5:M6"/>
    <mergeCell ref="N5:N6"/>
    <mergeCell ref="O5:O6"/>
    <mergeCell ref="A13:O13"/>
    <mergeCell ref="A18:O18"/>
    <mergeCell ref="A5:A6"/>
    <mergeCell ref="B5:F5"/>
    <mergeCell ref="G5:K5"/>
  </mergeCells>
  <printOptions/>
  <pageMargins left="0.17" right="0.17" top="0.38" bottom="0.25" header="0.22" footer="0.17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A1" sqref="A1:IV16384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  <col min="17" max="17" width="9.140625" style="25" customWidth="1"/>
  </cols>
  <sheetData>
    <row r="1" spans="1:16" ht="15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s="1" customFormat="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26"/>
    </row>
    <row r="3" spans="1:17" s="1" customFormat="1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6"/>
    </row>
    <row r="4" spans="1:17" s="1" customFormat="1" ht="16.5" thickBot="1">
      <c r="A4" s="100" t="s">
        <v>33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26"/>
    </row>
    <row r="5" spans="1:17" s="1" customFormat="1" ht="27" customHeight="1" thickBot="1" thickTop="1">
      <c r="A5" s="93" t="s">
        <v>2</v>
      </c>
      <c r="B5" s="89" t="s">
        <v>3</v>
      </c>
      <c r="C5" s="95"/>
      <c r="D5" s="95"/>
      <c r="E5" s="95"/>
      <c r="F5" s="95"/>
      <c r="G5" s="96" t="s">
        <v>24</v>
      </c>
      <c r="H5" s="97"/>
      <c r="I5" s="97"/>
      <c r="J5" s="97"/>
      <c r="K5" s="98"/>
      <c r="L5" s="72" t="s">
        <v>5</v>
      </c>
      <c r="M5" s="89" t="s">
        <v>4</v>
      </c>
      <c r="N5" s="91" t="s">
        <v>25</v>
      </c>
      <c r="O5" s="87" t="s">
        <v>27</v>
      </c>
      <c r="Q5" s="26"/>
    </row>
    <row r="6" spans="1:17" s="1" customFormat="1" ht="13.5" thickBot="1">
      <c r="A6" s="94"/>
      <c r="B6" s="10">
        <v>40</v>
      </c>
      <c r="C6" s="21">
        <v>24</v>
      </c>
      <c r="D6" s="21">
        <v>12</v>
      </c>
      <c r="E6" s="21">
        <v>9</v>
      </c>
      <c r="F6" s="21" t="s">
        <v>5</v>
      </c>
      <c r="G6" s="10">
        <v>40</v>
      </c>
      <c r="H6" s="21">
        <v>24</v>
      </c>
      <c r="I6" s="21">
        <v>12</v>
      </c>
      <c r="J6" s="21">
        <v>9</v>
      </c>
      <c r="K6" s="7" t="s">
        <v>5</v>
      </c>
      <c r="L6" s="73" t="s">
        <v>32</v>
      </c>
      <c r="M6" s="90"/>
      <c r="N6" s="92"/>
      <c r="O6" s="88"/>
      <c r="Q6" s="26"/>
    </row>
    <row r="7" spans="1:15" ht="12" customHeight="1">
      <c r="A7" s="37" t="s">
        <v>6</v>
      </c>
      <c r="B7" s="42">
        <v>116</v>
      </c>
      <c r="C7" s="42">
        <v>14</v>
      </c>
      <c r="D7" s="42">
        <v>7</v>
      </c>
      <c r="E7" s="42">
        <v>1</v>
      </c>
      <c r="F7" s="43">
        <f>SUM(B7:E7)</f>
        <v>138</v>
      </c>
      <c r="G7" s="41">
        <v>0</v>
      </c>
      <c r="H7" s="42">
        <v>10</v>
      </c>
      <c r="I7" s="42">
        <v>5</v>
      </c>
      <c r="J7" s="42">
        <v>0</v>
      </c>
      <c r="K7" s="61">
        <f>SUM(G7:J7)</f>
        <v>15</v>
      </c>
      <c r="L7" s="74">
        <f>F7+K7</f>
        <v>153</v>
      </c>
      <c r="M7" s="34">
        <f>B7*$B$6+C7*$C$6+D7*$D$6+E7*$E$6</f>
        <v>5069</v>
      </c>
      <c r="N7" s="5">
        <f>G7*$G$6+H7*$H$6+I7*$I$6+J7*$J$6</f>
        <v>300</v>
      </c>
      <c r="O7" s="12">
        <f>SUM(M7:N7)</f>
        <v>5369</v>
      </c>
    </row>
    <row r="8" spans="1:15" ht="12.75">
      <c r="A8" s="37" t="s">
        <v>23</v>
      </c>
      <c r="B8" s="5">
        <f>34+37</f>
        <v>71</v>
      </c>
      <c r="C8" s="5">
        <v>30</v>
      </c>
      <c r="D8" s="5">
        <v>12</v>
      </c>
      <c r="E8" s="5">
        <v>2</v>
      </c>
      <c r="F8" s="51">
        <f>SUM(B8:E8)</f>
        <v>115</v>
      </c>
      <c r="G8" s="44">
        <v>0</v>
      </c>
      <c r="H8" s="5">
        <v>9</v>
      </c>
      <c r="I8" s="5">
        <v>6</v>
      </c>
      <c r="J8" s="5">
        <v>0</v>
      </c>
      <c r="K8" s="62">
        <f>SUM(G8:J8)</f>
        <v>15</v>
      </c>
      <c r="L8" s="75">
        <f>F8+K8</f>
        <v>130</v>
      </c>
      <c r="M8" s="34">
        <f>B8*$B$6+C8*$C$6+D8*$D$6+E8*$E$6</f>
        <v>3722</v>
      </c>
      <c r="N8" s="5">
        <f>G8*$G$6+H8*$H$6+I8*$I$6+J8*$J$6</f>
        <v>288</v>
      </c>
      <c r="O8" s="12">
        <f>SUM(M8:N8)</f>
        <v>4010</v>
      </c>
    </row>
    <row r="9" spans="1:15" ht="12.75">
      <c r="A9" s="38" t="s">
        <v>7</v>
      </c>
      <c r="B9" s="2">
        <v>72</v>
      </c>
      <c r="C9" s="2">
        <v>3</v>
      </c>
      <c r="D9" s="2">
        <v>0</v>
      </c>
      <c r="E9" s="2">
        <v>1</v>
      </c>
      <c r="F9" s="51">
        <f>SUM(B9:E9)</f>
        <v>76</v>
      </c>
      <c r="G9" s="44">
        <v>0</v>
      </c>
      <c r="H9" s="5">
        <v>5</v>
      </c>
      <c r="I9" s="5">
        <v>3</v>
      </c>
      <c r="J9" s="5">
        <v>0</v>
      </c>
      <c r="K9" s="62">
        <f>SUM(G9:J9)</f>
        <v>8</v>
      </c>
      <c r="L9" s="75">
        <f>F9+K9</f>
        <v>84</v>
      </c>
      <c r="M9" s="34">
        <f>B9*$B$6+C9*$C$6+D9*$D$6+E9*$E$6</f>
        <v>2961</v>
      </c>
      <c r="N9" s="5">
        <f>G9*$G$6+H9*$H$6+I9*$I$6+J9*$J$6</f>
        <v>156</v>
      </c>
      <c r="O9" s="12">
        <f>SUM(M9:N9)</f>
        <v>3117</v>
      </c>
    </row>
    <row r="10" spans="1:15" ht="12.75">
      <c r="A10" s="38" t="s">
        <v>8</v>
      </c>
      <c r="B10" s="2">
        <f>19+12</f>
        <v>31</v>
      </c>
      <c r="C10" s="2">
        <v>5</v>
      </c>
      <c r="D10" s="2">
        <v>1</v>
      </c>
      <c r="E10" s="2">
        <v>1</v>
      </c>
      <c r="F10" s="51">
        <f>SUM(B10:E10)</f>
        <v>38</v>
      </c>
      <c r="G10" s="46">
        <v>0</v>
      </c>
      <c r="H10" s="2">
        <v>9</v>
      </c>
      <c r="I10" s="2">
        <v>1</v>
      </c>
      <c r="J10" s="2">
        <v>0</v>
      </c>
      <c r="K10" s="58">
        <f>SUM(G10:J10)</f>
        <v>10</v>
      </c>
      <c r="L10" s="75">
        <f>F10+K10</f>
        <v>48</v>
      </c>
      <c r="M10" s="34">
        <f>B10*$B$6+C10*$C$6+D10*$D$6+E10*$E$6</f>
        <v>1381</v>
      </c>
      <c r="N10" s="5">
        <f>G10*$G$6+H10*$H$6+I10*$I$6+J10*$J$6</f>
        <v>228</v>
      </c>
      <c r="O10" s="12">
        <f>SUM(M10:N10)</f>
        <v>1609</v>
      </c>
    </row>
    <row r="11" spans="1:15" ht="13.5" thickBot="1">
      <c r="A11" s="39" t="s">
        <v>9</v>
      </c>
      <c r="B11" s="56">
        <v>62</v>
      </c>
      <c r="C11" s="56">
        <v>0</v>
      </c>
      <c r="D11" s="56">
        <v>0</v>
      </c>
      <c r="E11" s="56">
        <v>0</v>
      </c>
      <c r="F11" s="57">
        <f>SUM(B11:E11)</f>
        <v>62</v>
      </c>
      <c r="G11" s="55">
        <v>9</v>
      </c>
      <c r="H11" s="56">
        <v>4</v>
      </c>
      <c r="I11" s="56">
        <v>0</v>
      </c>
      <c r="J11" s="56">
        <v>0</v>
      </c>
      <c r="K11" s="63">
        <f>SUM(G11:J11)</f>
        <v>13</v>
      </c>
      <c r="L11" s="75">
        <f>F11+K11</f>
        <v>75</v>
      </c>
      <c r="M11" s="34">
        <f>B11*$B$6+C11*$C$6+D11*$D$6+E11*$E$6</f>
        <v>2480</v>
      </c>
      <c r="N11" s="5">
        <f>G11*$G$6+H11*$H$6+I11*$I$6+J11*$J$6</f>
        <v>456</v>
      </c>
      <c r="O11" s="12">
        <f>SUM(M11:N11)</f>
        <v>2936</v>
      </c>
    </row>
    <row r="12" spans="1:17" s="1" customFormat="1" ht="13.5" thickBot="1">
      <c r="A12" s="40" t="s">
        <v>10</v>
      </c>
      <c r="B12" s="54">
        <f aca="true" t="shared" si="0" ref="B12:O12">SUM(B7:B11)</f>
        <v>352</v>
      </c>
      <c r="C12" s="54">
        <f t="shared" si="0"/>
        <v>52</v>
      </c>
      <c r="D12" s="54">
        <f t="shared" si="0"/>
        <v>20</v>
      </c>
      <c r="E12" s="54">
        <f t="shared" si="0"/>
        <v>5</v>
      </c>
      <c r="F12" s="53">
        <f t="shared" si="0"/>
        <v>429</v>
      </c>
      <c r="G12" s="4">
        <f t="shared" si="0"/>
        <v>9</v>
      </c>
      <c r="H12" s="4">
        <f t="shared" si="0"/>
        <v>37</v>
      </c>
      <c r="I12" s="4">
        <f t="shared" si="0"/>
        <v>15</v>
      </c>
      <c r="J12" s="4">
        <f t="shared" si="0"/>
        <v>0</v>
      </c>
      <c r="K12" s="47">
        <f t="shared" si="0"/>
        <v>61</v>
      </c>
      <c r="L12" s="71">
        <f>SUM(L7:L11)</f>
        <v>490</v>
      </c>
      <c r="M12" s="35">
        <f t="shared" si="0"/>
        <v>15613</v>
      </c>
      <c r="N12" s="4">
        <f t="shared" si="0"/>
        <v>1428</v>
      </c>
      <c r="O12" s="16">
        <f t="shared" si="0"/>
        <v>17041</v>
      </c>
      <c r="P12"/>
      <c r="Q12" s="27"/>
    </row>
    <row r="13" spans="1:17" s="1" customFormat="1" ht="13.5" thickBot="1">
      <c r="A13" s="83" t="s">
        <v>11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6"/>
      <c r="P13"/>
      <c r="Q13" s="25"/>
    </row>
    <row r="14" spans="1:15" ht="12.75">
      <c r="A14" s="37" t="s">
        <v>8</v>
      </c>
      <c r="B14" s="42">
        <v>34</v>
      </c>
      <c r="C14" s="42">
        <v>7</v>
      </c>
      <c r="D14" s="42">
        <v>1</v>
      </c>
      <c r="E14" s="42">
        <v>1</v>
      </c>
      <c r="F14" s="58">
        <f>SUM(B14:E14)</f>
        <v>43</v>
      </c>
      <c r="G14" s="41">
        <v>0</v>
      </c>
      <c r="H14" s="42">
        <v>8</v>
      </c>
      <c r="I14" s="42">
        <v>0</v>
      </c>
      <c r="J14" s="42">
        <v>1</v>
      </c>
      <c r="K14" s="43">
        <f>SUM(G14:J14)</f>
        <v>9</v>
      </c>
      <c r="L14" s="74">
        <f>F14+K14</f>
        <v>52</v>
      </c>
      <c r="M14" s="34">
        <f>B14*$B$6+C14*$C$6+D14*$D$6+E14*$E$6</f>
        <v>1549</v>
      </c>
      <c r="N14" s="5">
        <f>G14*$G$6+H14*$H$6+I14*$I$6+J14*$J$6</f>
        <v>201</v>
      </c>
      <c r="O14" s="12">
        <f>SUM(M14:N14)</f>
        <v>1750</v>
      </c>
    </row>
    <row r="15" spans="1:15" ht="12.75">
      <c r="A15" s="38" t="s">
        <v>12</v>
      </c>
      <c r="B15" s="2">
        <f>16+21</f>
        <v>37</v>
      </c>
      <c r="C15" s="2">
        <v>1</v>
      </c>
      <c r="D15" s="2">
        <v>0</v>
      </c>
      <c r="E15" s="2">
        <v>0</v>
      </c>
      <c r="F15" s="58">
        <f>SUM(B15:E15)</f>
        <v>38</v>
      </c>
      <c r="G15" s="46">
        <v>1</v>
      </c>
      <c r="H15" s="2">
        <v>18</v>
      </c>
      <c r="I15" s="2">
        <v>5</v>
      </c>
      <c r="J15" s="2">
        <v>0</v>
      </c>
      <c r="K15" s="45">
        <f>SUM(G15:J15)</f>
        <v>24</v>
      </c>
      <c r="L15" s="75">
        <f>F15+K15</f>
        <v>62</v>
      </c>
      <c r="M15" s="34">
        <f>B15*$B$6+C15*$C$6+D15*$D$6+E15*$E$6</f>
        <v>1504</v>
      </c>
      <c r="N15" s="5">
        <f>G15*$G$6+H15*$H$6+I15*$I$6+J15*$J$6</f>
        <v>532</v>
      </c>
      <c r="O15" s="12">
        <f>SUM(M15:N15)</f>
        <v>2036</v>
      </c>
    </row>
    <row r="16" spans="1:15" ht="13.5" thickBot="1">
      <c r="A16" s="39" t="s">
        <v>13</v>
      </c>
      <c r="B16" s="3">
        <v>34</v>
      </c>
      <c r="C16" s="3">
        <v>12</v>
      </c>
      <c r="D16" s="3">
        <v>3</v>
      </c>
      <c r="E16" s="3">
        <v>0</v>
      </c>
      <c r="F16" s="58">
        <f>SUM(B16:E16)</f>
        <v>49</v>
      </c>
      <c r="G16" s="55">
        <v>0</v>
      </c>
      <c r="H16" s="56">
        <v>10</v>
      </c>
      <c r="I16" s="56">
        <v>4</v>
      </c>
      <c r="J16" s="56">
        <v>0</v>
      </c>
      <c r="K16" s="59">
        <f>SUM(G16:J16)</f>
        <v>14</v>
      </c>
      <c r="L16" s="75">
        <f>F16+K16</f>
        <v>63</v>
      </c>
      <c r="M16" s="34">
        <f>B16*$B$6+C16*$C$6+D16*$D$6+E16*$E$6</f>
        <v>1684</v>
      </c>
      <c r="N16" s="5">
        <f>G16*$G$6+H16*$H$6+I16*$I$6+J16*$J$6</f>
        <v>288</v>
      </c>
      <c r="O16" s="12">
        <f>SUM(M16:N16)</f>
        <v>1972</v>
      </c>
    </row>
    <row r="17" spans="1:17" s="1" customFormat="1" ht="13.5" thickBot="1">
      <c r="A17" s="40" t="s">
        <v>10</v>
      </c>
      <c r="B17" s="4">
        <f aca="true" t="shared" si="1" ref="B17:O17">SUM(B14:B16)</f>
        <v>105</v>
      </c>
      <c r="C17" s="4">
        <f t="shared" si="1"/>
        <v>20</v>
      </c>
      <c r="D17" s="4">
        <f t="shared" si="1"/>
        <v>4</v>
      </c>
      <c r="E17" s="4">
        <f t="shared" si="1"/>
        <v>1</v>
      </c>
      <c r="F17" s="47">
        <f t="shared" si="1"/>
        <v>130</v>
      </c>
      <c r="G17" s="4">
        <f t="shared" si="1"/>
        <v>1</v>
      </c>
      <c r="H17" s="4">
        <f t="shared" si="1"/>
        <v>36</v>
      </c>
      <c r="I17" s="4">
        <f t="shared" si="1"/>
        <v>9</v>
      </c>
      <c r="J17" s="4">
        <f t="shared" si="1"/>
        <v>1</v>
      </c>
      <c r="K17" s="47">
        <f t="shared" si="1"/>
        <v>47</v>
      </c>
      <c r="L17" s="71">
        <f>SUM(L14:L16)</f>
        <v>177</v>
      </c>
      <c r="M17" s="35">
        <f t="shared" si="1"/>
        <v>4737</v>
      </c>
      <c r="N17" s="4">
        <f t="shared" si="1"/>
        <v>1021</v>
      </c>
      <c r="O17" s="16">
        <f t="shared" si="1"/>
        <v>5758</v>
      </c>
      <c r="P17"/>
      <c r="Q17" s="27"/>
    </row>
    <row r="18" spans="1:17" s="1" customFormat="1" ht="13.5" thickBot="1">
      <c r="A18" s="83" t="s">
        <v>14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6"/>
      <c r="P18"/>
      <c r="Q18" s="25"/>
    </row>
    <row r="19" spans="1:15" ht="12.75">
      <c r="A19" s="37" t="s">
        <v>15</v>
      </c>
      <c r="B19" s="42">
        <v>38</v>
      </c>
      <c r="C19" s="42">
        <v>0</v>
      </c>
      <c r="D19" s="42">
        <v>0</v>
      </c>
      <c r="E19" s="42">
        <v>0</v>
      </c>
      <c r="F19" s="43">
        <f>SUM(B19:E19)</f>
        <v>38</v>
      </c>
      <c r="G19" s="41">
        <v>8</v>
      </c>
      <c r="H19" s="42">
        <v>1</v>
      </c>
      <c r="I19" s="42">
        <v>0</v>
      </c>
      <c r="J19" s="42">
        <v>0</v>
      </c>
      <c r="K19" s="43">
        <f>SUM(G19:J19)</f>
        <v>9</v>
      </c>
      <c r="L19" s="74">
        <f>F19+K19</f>
        <v>47</v>
      </c>
      <c r="M19" s="34">
        <f>B19*$B$6+C19*$C$6+D19*$D$6+E19*$E$6</f>
        <v>1520</v>
      </c>
      <c r="N19" s="5">
        <f>G19*$G$6+H19*$H$6+I19*$I$6+J19*$J$6</f>
        <v>344</v>
      </c>
      <c r="O19" s="12">
        <f>SUM(M19:N19)</f>
        <v>1864</v>
      </c>
    </row>
    <row r="20" spans="1:15" ht="13.5" thickBot="1">
      <c r="A20" s="39" t="s">
        <v>8</v>
      </c>
      <c r="B20" s="56">
        <v>33</v>
      </c>
      <c r="C20" s="56">
        <v>1</v>
      </c>
      <c r="D20" s="56">
        <v>0</v>
      </c>
      <c r="E20" s="56">
        <v>0</v>
      </c>
      <c r="F20" s="57">
        <f>SUM(B20:E20)</f>
        <v>34</v>
      </c>
      <c r="G20" s="55">
        <v>1</v>
      </c>
      <c r="H20" s="56">
        <v>15</v>
      </c>
      <c r="I20" s="56">
        <v>0</v>
      </c>
      <c r="J20" s="56">
        <v>0</v>
      </c>
      <c r="K20" s="57">
        <f>SUM(G20:J20)</f>
        <v>16</v>
      </c>
      <c r="L20" s="75">
        <f>F20+K20</f>
        <v>50</v>
      </c>
      <c r="M20" s="34">
        <f>B20*$B$6+C20*$C$6+D20*$D$6+E20*$E$6</f>
        <v>1344</v>
      </c>
      <c r="N20" s="5">
        <f>G20*$G$6+H20*$H$6+I20*$I$6+J20*$J$6</f>
        <v>400</v>
      </c>
      <c r="O20" s="12">
        <f>SUM(M20:N20)</f>
        <v>1744</v>
      </c>
    </row>
    <row r="21" spans="1:17" s="1" customFormat="1" ht="14.25" customHeight="1" thickBot="1">
      <c r="A21" s="40" t="s">
        <v>10</v>
      </c>
      <c r="B21" s="4">
        <f aca="true" t="shared" si="2" ref="B21:O21">SUM(B19:B20)</f>
        <v>71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47">
        <f t="shared" si="2"/>
        <v>72</v>
      </c>
      <c r="G21" s="4">
        <f t="shared" si="2"/>
        <v>9</v>
      </c>
      <c r="H21" s="4">
        <f t="shared" si="2"/>
        <v>16</v>
      </c>
      <c r="I21" s="4">
        <f t="shared" si="2"/>
        <v>0</v>
      </c>
      <c r="J21" s="4">
        <f t="shared" si="2"/>
        <v>0</v>
      </c>
      <c r="K21" s="47">
        <f t="shared" si="2"/>
        <v>25</v>
      </c>
      <c r="L21" s="71">
        <f>SUM(L19:L20)</f>
        <v>97</v>
      </c>
      <c r="M21" s="35">
        <f t="shared" si="2"/>
        <v>2864</v>
      </c>
      <c r="N21" s="4">
        <f t="shared" si="2"/>
        <v>744</v>
      </c>
      <c r="O21" s="16">
        <f t="shared" si="2"/>
        <v>3608</v>
      </c>
      <c r="P21"/>
      <c r="Q21" s="27"/>
    </row>
    <row r="22" spans="1:17" s="1" customFormat="1" ht="13.5" thickBot="1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84"/>
      <c r="N22" s="84"/>
      <c r="O22" s="86"/>
      <c r="P22"/>
      <c r="Q22" s="25"/>
    </row>
    <row r="23" spans="1:15" ht="12.75">
      <c r="A23" s="37" t="s">
        <v>17</v>
      </c>
      <c r="B23" s="42">
        <v>36</v>
      </c>
      <c r="C23" s="42">
        <v>0</v>
      </c>
      <c r="D23" s="42">
        <v>0</v>
      </c>
      <c r="E23" s="42">
        <v>0</v>
      </c>
      <c r="F23" s="43">
        <f>SUM(B23:E23)</f>
        <v>36</v>
      </c>
      <c r="G23" s="41">
        <v>1</v>
      </c>
      <c r="H23" s="42">
        <v>5</v>
      </c>
      <c r="I23" s="42">
        <v>0</v>
      </c>
      <c r="J23" s="42">
        <v>0</v>
      </c>
      <c r="K23" s="61">
        <f>SUM(G23:J23)</f>
        <v>6</v>
      </c>
      <c r="L23" s="76">
        <f>F23+K23</f>
        <v>42</v>
      </c>
      <c r="M23" s="34">
        <f>B23*$B$6+C23*$C$6+D23*$D$6+E23*$E$6</f>
        <v>1440</v>
      </c>
      <c r="N23" s="5">
        <f>G23*$G$6+H23*$H$6+I23*$I$6+J23*$J$6</f>
        <v>160</v>
      </c>
      <c r="O23" s="12">
        <f>SUM(M23:N23)</f>
        <v>1600</v>
      </c>
    </row>
    <row r="24" spans="1:15" s="33" customFormat="1" ht="12.75">
      <c r="A24" s="48" t="s">
        <v>18</v>
      </c>
      <c r="B24" s="29">
        <v>67</v>
      </c>
      <c r="C24" s="29">
        <v>2</v>
      </c>
      <c r="D24" s="29">
        <v>0</v>
      </c>
      <c r="E24" s="29">
        <v>0</v>
      </c>
      <c r="F24" s="51">
        <f>SUM(B24:E24)</f>
        <v>69</v>
      </c>
      <c r="G24" s="49">
        <v>8</v>
      </c>
      <c r="H24" s="29">
        <v>2</v>
      </c>
      <c r="I24" s="29">
        <v>0</v>
      </c>
      <c r="J24" s="29">
        <v>0</v>
      </c>
      <c r="K24" s="64">
        <f>SUM(G24:J24)</f>
        <v>10</v>
      </c>
      <c r="L24" s="77">
        <f>F24+K24</f>
        <v>79</v>
      </c>
      <c r="M24" s="34">
        <f>B24*$B$6+C24*$C$6+D24*$D$6+E24*$E$6</f>
        <v>2728</v>
      </c>
      <c r="N24" s="31">
        <f>G24*$G$6+H24*$H$6+I24*$I$6+J24*$J$6</f>
        <v>368</v>
      </c>
      <c r="O24" s="32">
        <f>SUM(M24:N24)</f>
        <v>3096</v>
      </c>
    </row>
    <row r="25" spans="1:15" ht="13.5" thickBot="1">
      <c r="A25" s="39" t="s">
        <v>8</v>
      </c>
      <c r="B25" s="56">
        <v>28</v>
      </c>
      <c r="C25" s="56">
        <v>3</v>
      </c>
      <c r="D25" s="56">
        <v>0</v>
      </c>
      <c r="E25" s="56">
        <v>0</v>
      </c>
      <c r="F25" s="57">
        <f>SUM(B25:E25)</f>
        <v>31</v>
      </c>
      <c r="G25" s="55">
        <v>0</v>
      </c>
      <c r="H25" s="56">
        <v>11</v>
      </c>
      <c r="I25" s="56">
        <v>0</v>
      </c>
      <c r="J25" s="56">
        <v>0</v>
      </c>
      <c r="K25" s="65">
        <f>SUM(G25:J25)</f>
        <v>11</v>
      </c>
      <c r="L25" s="78">
        <f>F25+K25</f>
        <v>42</v>
      </c>
      <c r="M25" s="34">
        <f>B25*$B$6+C25*$C$6+D25*$D$6+E25*$E$6</f>
        <v>1192</v>
      </c>
      <c r="N25" s="5">
        <f>G25*$G$6+H25*$H$6+I25*$I$6+J25*$J$6</f>
        <v>264</v>
      </c>
      <c r="O25" s="12">
        <f>SUM(M25:N25)</f>
        <v>1456</v>
      </c>
    </row>
    <row r="26" spans="1:17" s="1" customFormat="1" ht="13.5" thickBot="1">
      <c r="A26" s="40" t="s">
        <v>10</v>
      </c>
      <c r="B26" s="4">
        <f aca="true" t="shared" si="3" ref="B26:O26">SUM(B23:B25)</f>
        <v>131</v>
      </c>
      <c r="C26" s="4">
        <f t="shared" si="3"/>
        <v>5</v>
      </c>
      <c r="D26" s="4">
        <f t="shared" si="3"/>
        <v>0</v>
      </c>
      <c r="E26" s="4">
        <f t="shared" si="3"/>
        <v>0</v>
      </c>
      <c r="F26" s="47">
        <f t="shared" si="3"/>
        <v>136</v>
      </c>
      <c r="G26" s="4">
        <f t="shared" si="3"/>
        <v>9</v>
      </c>
      <c r="H26" s="4">
        <f t="shared" si="3"/>
        <v>18</v>
      </c>
      <c r="I26" s="4">
        <f t="shared" si="3"/>
        <v>0</v>
      </c>
      <c r="J26" s="4">
        <f t="shared" si="3"/>
        <v>0</v>
      </c>
      <c r="K26" s="70">
        <f t="shared" si="3"/>
        <v>27</v>
      </c>
      <c r="L26" s="71">
        <f>SUM(L23:L25)</f>
        <v>163</v>
      </c>
      <c r="M26" s="35">
        <f t="shared" si="3"/>
        <v>5360</v>
      </c>
      <c r="N26" s="4">
        <f t="shared" si="3"/>
        <v>792</v>
      </c>
      <c r="O26" s="16">
        <f t="shared" si="3"/>
        <v>6152</v>
      </c>
      <c r="P26"/>
      <c r="Q26" s="27"/>
    </row>
    <row r="27" spans="1:17" s="1" customFormat="1" ht="13.5" thickBot="1">
      <c r="A27" s="83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4"/>
      <c r="N27" s="84"/>
      <c r="O27" s="86"/>
      <c r="P27"/>
      <c r="Q27" s="25"/>
    </row>
    <row r="28" spans="1:15" ht="12.75">
      <c r="A28" s="37" t="s">
        <v>20</v>
      </c>
      <c r="B28" s="42">
        <v>40</v>
      </c>
      <c r="C28" s="42">
        <v>2</v>
      </c>
      <c r="D28" s="42">
        <v>0</v>
      </c>
      <c r="E28" s="42">
        <v>1</v>
      </c>
      <c r="F28" s="43">
        <f>SUM(B28:E28)</f>
        <v>43</v>
      </c>
      <c r="G28" s="41">
        <v>11</v>
      </c>
      <c r="H28" s="42">
        <v>2</v>
      </c>
      <c r="I28" s="42">
        <v>0</v>
      </c>
      <c r="J28" s="42">
        <v>0</v>
      </c>
      <c r="K28" s="61">
        <f>SUM(G28:J28)</f>
        <v>13</v>
      </c>
      <c r="L28" s="76">
        <f>F28+K28</f>
        <v>56</v>
      </c>
      <c r="M28" s="34">
        <f>B28*$B$6+C28*$C$6+D28*$D$6+E28*$E$6</f>
        <v>1657</v>
      </c>
      <c r="N28" s="5">
        <f>G28*$G$6+H28*$H$6+I28*$I$6+J28*$J$6</f>
        <v>488</v>
      </c>
      <c r="O28" s="12">
        <f>SUM(M28:N28)</f>
        <v>2145</v>
      </c>
    </row>
    <row r="29" spans="1:15" ht="12.75">
      <c r="A29" s="38" t="s">
        <v>8</v>
      </c>
      <c r="B29" s="2">
        <f>17+18</f>
        <v>35</v>
      </c>
      <c r="C29" s="2">
        <v>3</v>
      </c>
      <c r="D29" s="2">
        <v>1</v>
      </c>
      <c r="E29" s="2">
        <v>1</v>
      </c>
      <c r="F29" s="51">
        <f>SUM(B29:E29)</f>
        <v>40</v>
      </c>
      <c r="G29" s="46">
        <v>5</v>
      </c>
      <c r="H29" s="2">
        <v>2</v>
      </c>
      <c r="I29" s="2">
        <v>0</v>
      </c>
      <c r="J29" s="2">
        <v>0</v>
      </c>
      <c r="K29" s="62">
        <f>SUM(G29:J29)</f>
        <v>7</v>
      </c>
      <c r="L29" s="77">
        <f>F29+K29</f>
        <v>47</v>
      </c>
      <c r="M29" s="34">
        <f>B29*$B$6+C29*$C$6+D29*$D$6+E29*$E$6</f>
        <v>1493</v>
      </c>
      <c r="N29" s="5">
        <f>G29*$G$6+H29*$H$6+I29*$I$6+J29*$J$6</f>
        <v>248</v>
      </c>
      <c r="O29" s="12">
        <f>SUM(M29:N29)</f>
        <v>1741</v>
      </c>
    </row>
    <row r="30" spans="1:15" ht="13.5" thickBot="1">
      <c r="A30" s="39" t="s">
        <v>13</v>
      </c>
      <c r="B30" s="56">
        <f>17+28</f>
        <v>45</v>
      </c>
      <c r="C30" s="56">
        <v>0</v>
      </c>
      <c r="D30" s="56">
        <v>0</v>
      </c>
      <c r="E30" s="56">
        <v>0</v>
      </c>
      <c r="F30" s="57">
        <f>SUM(B30:E30)</f>
        <v>45</v>
      </c>
      <c r="G30" s="55">
        <v>11</v>
      </c>
      <c r="H30" s="56">
        <v>10</v>
      </c>
      <c r="I30" s="56">
        <v>0</v>
      </c>
      <c r="J30" s="56">
        <v>0</v>
      </c>
      <c r="K30" s="65">
        <f>SUM(G30:J30)</f>
        <v>21</v>
      </c>
      <c r="L30" s="78">
        <f>F30+K30</f>
        <v>66</v>
      </c>
      <c r="M30" s="34">
        <f>B30*$B$6+C30*$C$6+D30*$D$6+E30*$E$6</f>
        <v>1800</v>
      </c>
      <c r="N30" s="5">
        <f>G30*$G$6+H30*$H$6+I30*$I$6+J30*$J$6</f>
        <v>680</v>
      </c>
      <c r="O30" s="12">
        <f>SUM(M30:N30)</f>
        <v>2480</v>
      </c>
    </row>
    <row r="31" spans="1:17" s="1" customFormat="1" ht="13.5" thickBot="1">
      <c r="A31" s="40" t="s">
        <v>10</v>
      </c>
      <c r="B31" s="4">
        <f aca="true" t="shared" si="4" ref="B31:O31">SUM(B28:B30)</f>
        <v>120</v>
      </c>
      <c r="C31" s="4">
        <f t="shared" si="4"/>
        <v>5</v>
      </c>
      <c r="D31" s="4">
        <f t="shared" si="4"/>
        <v>1</v>
      </c>
      <c r="E31" s="4">
        <f t="shared" si="4"/>
        <v>2</v>
      </c>
      <c r="F31" s="47">
        <f t="shared" si="4"/>
        <v>128</v>
      </c>
      <c r="G31" s="4">
        <f t="shared" si="4"/>
        <v>27</v>
      </c>
      <c r="H31" s="4">
        <f t="shared" si="4"/>
        <v>14</v>
      </c>
      <c r="I31" s="4">
        <f t="shared" si="4"/>
        <v>0</v>
      </c>
      <c r="J31" s="4">
        <f t="shared" si="4"/>
        <v>0</v>
      </c>
      <c r="K31" s="70">
        <f t="shared" si="4"/>
        <v>41</v>
      </c>
      <c r="L31" s="71">
        <f>SUM(L28:L30)</f>
        <v>169</v>
      </c>
      <c r="M31" s="35">
        <f t="shared" si="4"/>
        <v>4950</v>
      </c>
      <c r="N31" s="4">
        <f t="shared" si="4"/>
        <v>1416</v>
      </c>
      <c r="O31" s="16">
        <f t="shared" si="4"/>
        <v>6366</v>
      </c>
      <c r="P31"/>
      <c r="Q31" s="27"/>
    </row>
    <row r="32" spans="1:17" s="1" customFormat="1" ht="13.5" thickBo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8"/>
      <c r="P32"/>
      <c r="Q32" s="26"/>
    </row>
    <row r="33" spans="1:17" s="1" customFormat="1" ht="16.5" thickBot="1">
      <c r="A33" s="52" t="s">
        <v>21</v>
      </c>
      <c r="B33" s="4">
        <f aca="true" t="shared" si="5" ref="B33:O33">B12+B17+B21+B26+B31</f>
        <v>779</v>
      </c>
      <c r="C33" s="4">
        <f t="shared" si="5"/>
        <v>83</v>
      </c>
      <c r="D33" s="4">
        <f t="shared" si="5"/>
        <v>25</v>
      </c>
      <c r="E33" s="4">
        <f t="shared" si="5"/>
        <v>8</v>
      </c>
      <c r="F33" s="47">
        <f>SUM(B33:E33)</f>
        <v>895</v>
      </c>
      <c r="G33" s="60">
        <f t="shared" si="5"/>
        <v>55</v>
      </c>
      <c r="H33" s="4">
        <f t="shared" si="5"/>
        <v>121</v>
      </c>
      <c r="I33" s="4">
        <f t="shared" si="5"/>
        <v>24</v>
      </c>
      <c r="J33" s="4">
        <f t="shared" si="5"/>
        <v>1</v>
      </c>
      <c r="K33" s="47">
        <f t="shared" si="5"/>
        <v>201</v>
      </c>
      <c r="L33" s="79">
        <f>L12+L17+L21+L26+L31</f>
        <v>1096</v>
      </c>
      <c r="M33" s="36">
        <f t="shared" si="5"/>
        <v>33524</v>
      </c>
      <c r="N33" s="20">
        <f t="shared" si="5"/>
        <v>5401</v>
      </c>
      <c r="O33" s="20">
        <f t="shared" si="5"/>
        <v>38925</v>
      </c>
      <c r="P33"/>
      <c r="Q33" s="26"/>
    </row>
    <row r="34" ht="14.25" thickBot="1" thickTop="1"/>
    <row r="35" spans="1:6" ht="13.5" thickBot="1">
      <c r="A35" s="66"/>
      <c r="B35" s="67"/>
      <c r="C35" s="67"/>
      <c r="D35" s="67"/>
      <c r="E35" s="68"/>
      <c r="F35" s="69"/>
    </row>
    <row r="36" ht="13.5" thickTop="1"/>
  </sheetData>
  <mergeCells count="14">
    <mergeCell ref="A22:O22"/>
    <mergeCell ref="A27:O27"/>
    <mergeCell ref="A1:P1"/>
    <mergeCell ref="A2:P2"/>
    <mergeCell ref="A3:P3"/>
    <mergeCell ref="A4:P4"/>
    <mergeCell ref="A5:A6"/>
    <mergeCell ref="B5:F5"/>
    <mergeCell ref="G5:K5"/>
    <mergeCell ref="M5:M6"/>
    <mergeCell ref="N5:N6"/>
    <mergeCell ref="O5:O6"/>
    <mergeCell ref="A13:O13"/>
    <mergeCell ref="A18:O18"/>
  </mergeCells>
  <printOptions/>
  <pageMargins left="0.39" right="0.25" top="1" bottom="1" header="0.492125985" footer="0.49212598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B7">
      <selection activeCell="B7" sqref="A1:IV16384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  <col min="17" max="17" width="9.140625" style="25" customWidth="1"/>
  </cols>
  <sheetData>
    <row r="1" spans="1:16" ht="15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7" s="1" customFormat="1" ht="15.7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26"/>
    </row>
    <row r="3" spans="1:17" s="1" customFormat="1" ht="15.75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6"/>
    </row>
    <row r="4" spans="1:17" s="1" customFormat="1" ht="16.5" thickBot="1">
      <c r="A4" s="100" t="s">
        <v>31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26"/>
    </row>
    <row r="5" spans="1:17" s="1" customFormat="1" ht="27" customHeight="1" thickBot="1" thickTop="1">
      <c r="A5" s="93" t="s">
        <v>2</v>
      </c>
      <c r="B5" s="89" t="s">
        <v>3</v>
      </c>
      <c r="C5" s="95"/>
      <c r="D5" s="95"/>
      <c r="E5" s="95"/>
      <c r="F5" s="95"/>
      <c r="G5" s="96" t="s">
        <v>24</v>
      </c>
      <c r="H5" s="97"/>
      <c r="I5" s="97"/>
      <c r="J5" s="97"/>
      <c r="K5" s="98"/>
      <c r="L5" s="72" t="s">
        <v>5</v>
      </c>
      <c r="M5" s="89" t="s">
        <v>4</v>
      </c>
      <c r="N5" s="91" t="s">
        <v>25</v>
      </c>
      <c r="O5" s="87" t="s">
        <v>27</v>
      </c>
      <c r="Q5" s="26"/>
    </row>
    <row r="6" spans="1:17" s="1" customFormat="1" ht="13.5" thickBot="1">
      <c r="A6" s="94"/>
      <c r="B6" s="10">
        <v>40</v>
      </c>
      <c r="C6" s="21">
        <v>24</v>
      </c>
      <c r="D6" s="21">
        <v>12</v>
      </c>
      <c r="E6" s="21">
        <v>9</v>
      </c>
      <c r="F6" s="21" t="s">
        <v>5</v>
      </c>
      <c r="G6" s="10">
        <v>40</v>
      </c>
      <c r="H6" s="21">
        <v>24</v>
      </c>
      <c r="I6" s="21">
        <v>12</v>
      </c>
      <c r="J6" s="21">
        <v>9</v>
      </c>
      <c r="K6" s="7" t="s">
        <v>5</v>
      </c>
      <c r="L6" s="73" t="s">
        <v>32</v>
      </c>
      <c r="M6" s="90"/>
      <c r="N6" s="92"/>
      <c r="O6" s="88"/>
      <c r="Q6" s="26"/>
    </row>
    <row r="7" spans="1:15" ht="12" customHeight="1">
      <c r="A7" s="37" t="s">
        <v>6</v>
      </c>
      <c r="B7" s="42">
        <v>116</v>
      </c>
      <c r="C7" s="42">
        <v>14</v>
      </c>
      <c r="D7" s="42">
        <v>7</v>
      </c>
      <c r="E7" s="42">
        <v>1</v>
      </c>
      <c r="F7" s="43">
        <f>SUM(B7:E7)</f>
        <v>138</v>
      </c>
      <c r="G7" s="41">
        <v>0</v>
      </c>
      <c r="H7" s="42">
        <v>5</v>
      </c>
      <c r="I7" s="42">
        <v>0</v>
      </c>
      <c r="J7" s="42">
        <v>0</v>
      </c>
      <c r="K7" s="61">
        <f>SUM(G7:J7)</f>
        <v>5</v>
      </c>
      <c r="L7" s="74">
        <f>F7+K7</f>
        <v>143</v>
      </c>
      <c r="M7" s="34">
        <f>B7*$B$6+C7*$C$6+D7*$D$6+E7*$E$6</f>
        <v>5069</v>
      </c>
      <c r="N7" s="5">
        <f>G7*$G$6+H7*$H$6+I7*$I$6+J7*$J$6</f>
        <v>120</v>
      </c>
      <c r="O7" s="12">
        <f>SUM(M7:N7)</f>
        <v>5189</v>
      </c>
    </row>
    <row r="8" spans="1:15" ht="12.75">
      <c r="A8" s="37" t="s">
        <v>23</v>
      </c>
      <c r="B8" s="5">
        <f>34+37</f>
        <v>71</v>
      </c>
      <c r="C8" s="5">
        <v>30</v>
      </c>
      <c r="D8" s="5">
        <v>12</v>
      </c>
      <c r="E8" s="5">
        <v>2</v>
      </c>
      <c r="F8" s="51">
        <f>SUM(B8:E8)</f>
        <v>115</v>
      </c>
      <c r="G8" s="44">
        <v>0</v>
      </c>
      <c r="H8" s="5">
        <v>11</v>
      </c>
      <c r="I8" s="5">
        <v>4</v>
      </c>
      <c r="J8" s="5">
        <v>0</v>
      </c>
      <c r="K8" s="62">
        <f>SUM(G8:J8)</f>
        <v>15</v>
      </c>
      <c r="L8" s="75">
        <f>F8+K8</f>
        <v>130</v>
      </c>
      <c r="M8" s="34">
        <f>B8*$B$6+C8*$C$6+D8*$D$6+E8*$E$6</f>
        <v>3722</v>
      </c>
      <c r="N8" s="5">
        <f>G8*$G$6+H8*$H$6+I8*$I$6+J8*$J$6</f>
        <v>312</v>
      </c>
      <c r="O8" s="12">
        <f>SUM(M8:N8)</f>
        <v>4034</v>
      </c>
    </row>
    <row r="9" spans="1:15" ht="12.75">
      <c r="A9" s="38" t="s">
        <v>7</v>
      </c>
      <c r="B9" s="2">
        <f>33+40</f>
        <v>73</v>
      </c>
      <c r="C9" s="2">
        <v>3</v>
      </c>
      <c r="D9" s="2">
        <v>0</v>
      </c>
      <c r="E9" s="2">
        <v>1</v>
      </c>
      <c r="F9" s="51">
        <f>SUM(B9:E9)</f>
        <v>77</v>
      </c>
      <c r="G9" s="44">
        <v>0</v>
      </c>
      <c r="H9" s="5">
        <v>3</v>
      </c>
      <c r="I9" s="5">
        <v>2</v>
      </c>
      <c r="J9" s="5">
        <v>0</v>
      </c>
      <c r="K9" s="62">
        <f>SUM(G9:J9)</f>
        <v>5</v>
      </c>
      <c r="L9" s="75">
        <f>F9+K9</f>
        <v>82</v>
      </c>
      <c r="M9" s="34">
        <f>B9*$B$6+C9*$C$6+D9*$D$6+E9*$E$6</f>
        <v>3001</v>
      </c>
      <c r="N9" s="5">
        <f>G9*$G$6+H9*$H$6+I9*$I$6+J9*$J$6</f>
        <v>96</v>
      </c>
      <c r="O9" s="12">
        <f>SUM(M9:N9)</f>
        <v>3097</v>
      </c>
    </row>
    <row r="10" spans="1:15" ht="12.75">
      <c r="A10" s="38" t="s">
        <v>8</v>
      </c>
      <c r="B10" s="2">
        <f>19+12</f>
        <v>31</v>
      </c>
      <c r="C10" s="2">
        <v>5</v>
      </c>
      <c r="D10" s="2">
        <v>1</v>
      </c>
      <c r="E10" s="2">
        <v>1</v>
      </c>
      <c r="F10" s="51">
        <f>SUM(B10:E10)</f>
        <v>38</v>
      </c>
      <c r="G10" s="46">
        <v>0</v>
      </c>
      <c r="H10" s="2">
        <v>8</v>
      </c>
      <c r="I10" s="2">
        <v>1</v>
      </c>
      <c r="J10" s="2">
        <v>0</v>
      </c>
      <c r="K10" s="58">
        <f>SUM(G10:J10)</f>
        <v>9</v>
      </c>
      <c r="L10" s="75">
        <f>F10+K10</f>
        <v>47</v>
      </c>
      <c r="M10" s="34">
        <f>B10*$B$6+C10*$C$6+D10*$D$6+E10*$E$6</f>
        <v>1381</v>
      </c>
      <c r="N10" s="5">
        <f>G10*$G$6+H10*$H$6+I10*$I$6+J10*$J$6</f>
        <v>204</v>
      </c>
      <c r="O10" s="12">
        <f>SUM(M10:N10)</f>
        <v>1585</v>
      </c>
    </row>
    <row r="11" spans="1:15" ht="13.5" thickBot="1">
      <c r="A11" s="39" t="s">
        <v>9</v>
      </c>
      <c r="B11" s="56">
        <f>36+27</f>
        <v>63</v>
      </c>
      <c r="C11" s="56">
        <v>0</v>
      </c>
      <c r="D11" s="56">
        <v>0</v>
      </c>
      <c r="E11" s="56">
        <v>0</v>
      </c>
      <c r="F11" s="57">
        <f>SUM(B11:E11)</f>
        <v>63</v>
      </c>
      <c r="G11" s="55">
        <v>7</v>
      </c>
      <c r="H11" s="56">
        <v>4</v>
      </c>
      <c r="I11" s="56">
        <v>0</v>
      </c>
      <c r="J11" s="56">
        <v>0</v>
      </c>
      <c r="K11" s="63">
        <f>SUM(G11:J11)</f>
        <v>11</v>
      </c>
      <c r="L11" s="75">
        <f>F11+K11</f>
        <v>74</v>
      </c>
      <c r="M11" s="34">
        <f>B11*$B$6+C11*$C$6+D11*$D$6+E11*$E$6</f>
        <v>2520</v>
      </c>
      <c r="N11" s="5">
        <f>G11*$G$6+H11*$H$6+I11*$I$6+J11*$J$6</f>
        <v>376</v>
      </c>
      <c r="O11" s="12">
        <f>SUM(M11:N11)</f>
        <v>2896</v>
      </c>
    </row>
    <row r="12" spans="1:17" s="1" customFormat="1" ht="13.5" thickBot="1">
      <c r="A12" s="40" t="s">
        <v>10</v>
      </c>
      <c r="B12" s="54">
        <f aca="true" t="shared" si="0" ref="B12:O12">SUM(B7:B11)</f>
        <v>354</v>
      </c>
      <c r="C12" s="54">
        <f t="shared" si="0"/>
        <v>52</v>
      </c>
      <c r="D12" s="54">
        <f t="shared" si="0"/>
        <v>20</v>
      </c>
      <c r="E12" s="54">
        <f t="shared" si="0"/>
        <v>5</v>
      </c>
      <c r="F12" s="53">
        <f t="shared" si="0"/>
        <v>431</v>
      </c>
      <c r="G12" s="4">
        <f t="shared" si="0"/>
        <v>7</v>
      </c>
      <c r="H12" s="4">
        <f t="shared" si="0"/>
        <v>31</v>
      </c>
      <c r="I12" s="4">
        <f t="shared" si="0"/>
        <v>7</v>
      </c>
      <c r="J12" s="4">
        <f t="shared" si="0"/>
        <v>0</v>
      </c>
      <c r="K12" s="47">
        <f t="shared" si="0"/>
        <v>45</v>
      </c>
      <c r="L12" s="71">
        <f>SUM(L7:L11)</f>
        <v>476</v>
      </c>
      <c r="M12" s="35">
        <f t="shared" si="0"/>
        <v>15693</v>
      </c>
      <c r="N12" s="4">
        <f t="shared" si="0"/>
        <v>1108</v>
      </c>
      <c r="O12" s="16">
        <f t="shared" si="0"/>
        <v>16801</v>
      </c>
      <c r="P12"/>
      <c r="Q12" s="27"/>
    </row>
    <row r="13" spans="1:17" s="1" customFormat="1" ht="13.5" thickBot="1">
      <c r="A13" s="83" t="s">
        <v>11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6"/>
      <c r="P13"/>
      <c r="Q13" s="25"/>
    </row>
    <row r="14" spans="1:15" ht="12.75">
      <c r="A14" s="37" t="s">
        <v>8</v>
      </c>
      <c r="B14" s="42">
        <f>23+10</f>
        <v>33</v>
      </c>
      <c r="C14" s="42">
        <v>8</v>
      </c>
      <c r="D14" s="42">
        <v>1</v>
      </c>
      <c r="E14" s="42">
        <v>1</v>
      </c>
      <c r="F14" s="58">
        <f>SUM(B14:E14)</f>
        <v>43</v>
      </c>
      <c r="G14" s="41">
        <v>0</v>
      </c>
      <c r="H14" s="42">
        <v>5</v>
      </c>
      <c r="I14" s="42">
        <v>0</v>
      </c>
      <c r="J14" s="42">
        <v>1</v>
      </c>
      <c r="K14" s="43">
        <f>SUM(G14:J14)</f>
        <v>6</v>
      </c>
      <c r="L14" s="74">
        <f>F14+K14</f>
        <v>49</v>
      </c>
      <c r="M14" s="34">
        <f>B14*$B$6+C14*$C$6+D14*$D$6+E14*$E$6</f>
        <v>1533</v>
      </c>
      <c r="N14" s="5">
        <f>G14*$G$6+H14*$H$6+I14*$I$6+J14*$J$6</f>
        <v>129</v>
      </c>
      <c r="O14" s="12">
        <f>SUM(M14:N14)</f>
        <v>1662</v>
      </c>
    </row>
    <row r="15" spans="1:15" ht="12.75">
      <c r="A15" s="38" t="s">
        <v>12</v>
      </c>
      <c r="B15" s="2">
        <f>16+21</f>
        <v>37</v>
      </c>
      <c r="C15" s="2">
        <v>1</v>
      </c>
      <c r="D15" s="2">
        <v>0</v>
      </c>
      <c r="E15" s="2">
        <v>0</v>
      </c>
      <c r="F15" s="58">
        <f>SUM(B15:E15)</f>
        <v>38</v>
      </c>
      <c r="G15" s="46">
        <v>1</v>
      </c>
      <c r="H15" s="2">
        <v>15</v>
      </c>
      <c r="I15" s="2">
        <v>3</v>
      </c>
      <c r="J15" s="2">
        <v>0</v>
      </c>
      <c r="K15" s="45">
        <f>SUM(G15:J15)</f>
        <v>19</v>
      </c>
      <c r="L15" s="75">
        <f>F15+K15</f>
        <v>57</v>
      </c>
      <c r="M15" s="34">
        <f>B15*$B$6+C15*$C$6+D15*$D$6+E15*$E$6</f>
        <v>1504</v>
      </c>
      <c r="N15" s="5">
        <f>G15*$G$6+H15*$H$6+I15*$I$6+J15*$J$6</f>
        <v>436</v>
      </c>
      <c r="O15" s="12">
        <f>SUM(M15:N15)</f>
        <v>1940</v>
      </c>
    </row>
    <row r="16" spans="1:15" ht="13.5" thickBot="1">
      <c r="A16" s="39" t="s">
        <v>13</v>
      </c>
      <c r="B16" s="3">
        <v>35</v>
      </c>
      <c r="C16" s="3">
        <v>11</v>
      </c>
      <c r="D16" s="3">
        <v>3</v>
      </c>
      <c r="E16" s="3">
        <v>0</v>
      </c>
      <c r="F16" s="58">
        <f>SUM(B16:E16)</f>
        <v>49</v>
      </c>
      <c r="G16" s="55">
        <v>0</v>
      </c>
      <c r="H16" s="56">
        <v>7</v>
      </c>
      <c r="I16" s="56">
        <v>4</v>
      </c>
      <c r="J16" s="56">
        <v>0</v>
      </c>
      <c r="K16" s="59">
        <f>SUM(G16:J16)</f>
        <v>11</v>
      </c>
      <c r="L16" s="75">
        <f>F16+K16</f>
        <v>60</v>
      </c>
      <c r="M16" s="34">
        <f>B16*$B$6+C16*$C$6+D16*$D$6+E16*$E$6</f>
        <v>1700</v>
      </c>
      <c r="N16" s="5">
        <f>G16*$G$6+H16*$H$6+I16*$I$6+J16*$J$6</f>
        <v>216</v>
      </c>
      <c r="O16" s="12">
        <f>SUM(M16:N16)</f>
        <v>1916</v>
      </c>
    </row>
    <row r="17" spans="1:17" s="1" customFormat="1" ht="13.5" thickBot="1">
      <c r="A17" s="40" t="s">
        <v>10</v>
      </c>
      <c r="B17" s="4">
        <f aca="true" t="shared" si="1" ref="B17:O17">SUM(B14:B16)</f>
        <v>105</v>
      </c>
      <c r="C17" s="4">
        <f t="shared" si="1"/>
        <v>20</v>
      </c>
      <c r="D17" s="4">
        <f t="shared" si="1"/>
        <v>4</v>
      </c>
      <c r="E17" s="4">
        <f t="shared" si="1"/>
        <v>1</v>
      </c>
      <c r="F17" s="47">
        <f t="shared" si="1"/>
        <v>130</v>
      </c>
      <c r="G17" s="4">
        <f t="shared" si="1"/>
        <v>1</v>
      </c>
      <c r="H17" s="4">
        <f t="shared" si="1"/>
        <v>27</v>
      </c>
      <c r="I17" s="4">
        <f t="shared" si="1"/>
        <v>7</v>
      </c>
      <c r="J17" s="4">
        <f t="shared" si="1"/>
        <v>1</v>
      </c>
      <c r="K17" s="47">
        <f t="shared" si="1"/>
        <v>36</v>
      </c>
      <c r="L17" s="71">
        <f>SUM(L14:L16)</f>
        <v>166</v>
      </c>
      <c r="M17" s="35">
        <f t="shared" si="1"/>
        <v>4737</v>
      </c>
      <c r="N17" s="4">
        <f t="shared" si="1"/>
        <v>781</v>
      </c>
      <c r="O17" s="16">
        <f t="shared" si="1"/>
        <v>5518</v>
      </c>
      <c r="P17"/>
      <c r="Q17" s="27"/>
    </row>
    <row r="18" spans="1:17" s="1" customFormat="1" ht="13.5" thickBot="1">
      <c r="A18" s="83" t="s">
        <v>14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6"/>
      <c r="P18"/>
      <c r="Q18" s="25"/>
    </row>
    <row r="19" spans="1:15" ht="12.75">
      <c r="A19" s="37" t="s">
        <v>15</v>
      </c>
      <c r="B19" s="42">
        <f>17+22</f>
        <v>39</v>
      </c>
      <c r="C19" s="42">
        <v>0</v>
      </c>
      <c r="D19" s="42">
        <v>0</v>
      </c>
      <c r="E19" s="42">
        <v>0</v>
      </c>
      <c r="F19" s="43">
        <f>SUM(B19:E19)</f>
        <v>39</v>
      </c>
      <c r="G19" s="41">
        <v>7</v>
      </c>
      <c r="H19" s="42">
        <v>1</v>
      </c>
      <c r="I19" s="42">
        <v>0</v>
      </c>
      <c r="J19" s="42">
        <v>0</v>
      </c>
      <c r="K19" s="43">
        <f>SUM(G19:J19)</f>
        <v>8</v>
      </c>
      <c r="L19" s="74">
        <f>F19+K19</f>
        <v>47</v>
      </c>
      <c r="M19" s="34">
        <f>B19*$B$6+C19*$C$6+D19*$D$6+E19*$E$6</f>
        <v>1560</v>
      </c>
      <c r="N19" s="5">
        <f>G19*$G$6+H19*$H$6+I19*$I$6+J19*$J$6</f>
        <v>304</v>
      </c>
      <c r="O19" s="12">
        <f>SUM(M19:N19)</f>
        <v>1864</v>
      </c>
    </row>
    <row r="20" spans="1:15" ht="13.5" thickBot="1">
      <c r="A20" s="39" t="s">
        <v>8</v>
      </c>
      <c r="B20" s="56">
        <f>13+22</f>
        <v>35</v>
      </c>
      <c r="C20" s="56">
        <v>1</v>
      </c>
      <c r="D20" s="56">
        <v>0</v>
      </c>
      <c r="E20" s="56">
        <v>0</v>
      </c>
      <c r="F20" s="57">
        <f>SUM(B20:E20)</f>
        <v>36</v>
      </c>
      <c r="G20" s="55">
        <v>1</v>
      </c>
      <c r="H20" s="56">
        <v>10</v>
      </c>
      <c r="I20" s="56">
        <v>0</v>
      </c>
      <c r="J20" s="56">
        <v>0</v>
      </c>
      <c r="K20" s="57">
        <f>SUM(G20:J20)</f>
        <v>11</v>
      </c>
      <c r="L20" s="75">
        <f>F20+K20</f>
        <v>47</v>
      </c>
      <c r="M20" s="34">
        <f>B20*$B$6+C20*$C$6+D20*$D$6+E20*$E$6</f>
        <v>1424</v>
      </c>
      <c r="N20" s="5">
        <f>G20*$G$6+H20*$H$6+I20*$I$6+J20*$J$6</f>
        <v>280</v>
      </c>
      <c r="O20" s="12">
        <f>SUM(M20:N20)</f>
        <v>1704</v>
      </c>
    </row>
    <row r="21" spans="1:17" s="1" customFormat="1" ht="14.25" customHeight="1" thickBot="1">
      <c r="A21" s="40" t="s">
        <v>10</v>
      </c>
      <c r="B21" s="4">
        <f aca="true" t="shared" si="2" ref="B21:O21">SUM(B19:B20)</f>
        <v>74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47">
        <f t="shared" si="2"/>
        <v>75</v>
      </c>
      <c r="G21" s="4">
        <f t="shared" si="2"/>
        <v>8</v>
      </c>
      <c r="H21" s="4">
        <f t="shared" si="2"/>
        <v>11</v>
      </c>
      <c r="I21" s="4">
        <f t="shared" si="2"/>
        <v>0</v>
      </c>
      <c r="J21" s="4">
        <f t="shared" si="2"/>
        <v>0</v>
      </c>
      <c r="K21" s="47">
        <f t="shared" si="2"/>
        <v>19</v>
      </c>
      <c r="L21" s="71">
        <f>SUM(L19:L20)</f>
        <v>94</v>
      </c>
      <c r="M21" s="35">
        <f t="shared" si="2"/>
        <v>2984</v>
      </c>
      <c r="N21" s="4">
        <f t="shared" si="2"/>
        <v>584</v>
      </c>
      <c r="O21" s="16">
        <f t="shared" si="2"/>
        <v>3568</v>
      </c>
      <c r="P21"/>
      <c r="Q21" s="27"/>
    </row>
    <row r="22" spans="1:17" s="1" customFormat="1" ht="13.5" thickBot="1">
      <c r="A22" s="83" t="s">
        <v>16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84"/>
      <c r="N22" s="84"/>
      <c r="O22" s="86"/>
      <c r="P22"/>
      <c r="Q22" s="25"/>
    </row>
    <row r="23" spans="1:15" ht="12.75">
      <c r="A23" s="37" t="s">
        <v>17</v>
      </c>
      <c r="B23" s="42">
        <v>36</v>
      </c>
      <c r="C23" s="42">
        <v>0</v>
      </c>
      <c r="D23" s="42">
        <v>0</v>
      </c>
      <c r="E23" s="42">
        <v>0</v>
      </c>
      <c r="F23" s="43">
        <f>SUM(B23:E23)</f>
        <v>36</v>
      </c>
      <c r="G23" s="41">
        <v>1</v>
      </c>
      <c r="H23" s="42">
        <v>2</v>
      </c>
      <c r="I23" s="42">
        <v>0</v>
      </c>
      <c r="J23" s="42">
        <v>0</v>
      </c>
      <c r="K23" s="61">
        <f>SUM(G23:J23)</f>
        <v>3</v>
      </c>
      <c r="L23" s="76">
        <f>F23+K23</f>
        <v>39</v>
      </c>
      <c r="M23" s="34">
        <f>B23*$B$6+C23*$C$6+D23*$D$6+E23*$E$6</f>
        <v>1440</v>
      </c>
      <c r="N23" s="5">
        <f>G23*$G$6+H23*$H$6+I23*$I$6+J23*$J$6</f>
        <v>88</v>
      </c>
      <c r="O23" s="12">
        <f>SUM(M23:N23)</f>
        <v>1528</v>
      </c>
    </row>
    <row r="24" spans="1:15" s="33" customFormat="1" ht="12.75">
      <c r="A24" s="48" t="s">
        <v>18</v>
      </c>
      <c r="B24" s="29">
        <f>29+38</f>
        <v>67</v>
      </c>
      <c r="C24" s="29">
        <v>2</v>
      </c>
      <c r="D24" s="29">
        <v>0</v>
      </c>
      <c r="E24" s="29">
        <v>0</v>
      </c>
      <c r="F24" s="51">
        <f>SUM(B24:E24)</f>
        <v>69</v>
      </c>
      <c r="G24" s="49">
        <v>3</v>
      </c>
      <c r="H24" s="29">
        <v>2</v>
      </c>
      <c r="I24" s="29">
        <v>0</v>
      </c>
      <c r="J24" s="29">
        <v>0</v>
      </c>
      <c r="K24" s="64">
        <f>SUM(G24:J24)</f>
        <v>5</v>
      </c>
      <c r="L24" s="77">
        <f>F24+K24</f>
        <v>74</v>
      </c>
      <c r="M24" s="34">
        <f>B24*$B$6+C24*$C$6+D24*$D$6+E24*$E$6</f>
        <v>2728</v>
      </c>
      <c r="N24" s="31">
        <f>G24*$G$6+H24*$H$6+I24*$I$6+J24*$J$6</f>
        <v>168</v>
      </c>
      <c r="O24" s="32">
        <f>SUM(M24:N24)</f>
        <v>2896</v>
      </c>
    </row>
    <row r="25" spans="1:15" ht="13.5" thickBot="1">
      <c r="A25" s="39" t="s">
        <v>8</v>
      </c>
      <c r="B25" s="56">
        <f>12+15</f>
        <v>27</v>
      </c>
      <c r="C25" s="56">
        <v>3</v>
      </c>
      <c r="D25" s="56">
        <v>0</v>
      </c>
      <c r="E25" s="56">
        <v>0</v>
      </c>
      <c r="F25" s="57">
        <f>SUM(B25:E25)</f>
        <v>30</v>
      </c>
      <c r="G25" s="55">
        <v>0</v>
      </c>
      <c r="H25" s="56">
        <v>7</v>
      </c>
      <c r="I25" s="56">
        <v>0</v>
      </c>
      <c r="J25" s="56">
        <v>0</v>
      </c>
      <c r="K25" s="65">
        <f>SUM(G25:J25)</f>
        <v>7</v>
      </c>
      <c r="L25" s="78">
        <f>F25+K25</f>
        <v>37</v>
      </c>
      <c r="M25" s="34">
        <f>B25*$B$6+C25*$C$6+D25*$D$6+E25*$E$6</f>
        <v>1152</v>
      </c>
      <c r="N25" s="5">
        <f>G25*$G$6+H25*$H$6+I25*$I$6+J25*$J$6</f>
        <v>168</v>
      </c>
      <c r="O25" s="12">
        <f>SUM(M25:N25)</f>
        <v>1320</v>
      </c>
    </row>
    <row r="26" spans="1:17" s="1" customFormat="1" ht="13.5" thickBot="1">
      <c r="A26" s="40" t="s">
        <v>10</v>
      </c>
      <c r="B26" s="4">
        <f aca="true" t="shared" si="3" ref="B26:O26">SUM(B23:B25)</f>
        <v>130</v>
      </c>
      <c r="C26" s="4">
        <f t="shared" si="3"/>
        <v>5</v>
      </c>
      <c r="D26" s="4">
        <f t="shared" si="3"/>
        <v>0</v>
      </c>
      <c r="E26" s="4">
        <f t="shared" si="3"/>
        <v>0</v>
      </c>
      <c r="F26" s="47">
        <f t="shared" si="3"/>
        <v>135</v>
      </c>
      <c r="G26" s="4">
        <f t="shared" si="3"/>
        <v>4</v>
      </c>
      <c r="H26" s="4">
        <f t="shared" si="3"/>
        <v>11</v>
      </c>
      <c r="I26" s="4">
        <f t="shared" si="3"/>
        <v>0</v>
      </c>
      <c r="J26" s="4">
        <f t="shared" si="3"/>
        <v>0</v>
      </c>
      <c r="K26" s="70">
        <f t="shared" si="3"/>
        <v>15</v>
      </c>
      <c r="L26" s="71">
        <f>SUM(L23:L25)</f>
        <v>150</v>
      </c>
      <c r="M26" s="35">
        <f t="shared" si="3"/>
        <v>5320</v>
      </c>
      <c r="N26" s="4">
        <f t="shared" si="3"/>
        <v>424</v>
      </c>
      <c r="O26" s="16">
        <f t="shared" si="3"/>
        <v>5744</v>
      </c>
      <c r="P26"/>
      <c r="Q26" s="27"/>
    </row>
    <row r="27" spans="1:17" s="1" customFormat="1" ht="13.5" thickBot="1">
      <c r="A27" s="83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  <c r="M27" s="84"/>
      <c r="N27" s="84"/>
      <c r="O27" s="86"/>
      <c r="P27"/>
      <c r="Q27" s="25"/>
    </row>
    <row r="28" spans="1:15" ht="12.75">
      <c r="A28" s="37" t="s">
        <v>20</v>
      </c>
      <c r="B28" s="42">
        <f>27+14</f>
        <v>41</v>
      </c>
      <c r="C28" s="42">
        <v>1</v>
      </c>
      <c r="D28" s="42">
        <v>0</v>
      </c>
      <c r="E28" s="42">
        <v>1</v>
      </c>
      <c r="F28" s="43">
        <f>SUM(B28:E28)</f>
        <v>43</v>
      </c>
      <c r="G28" s="41">
        <v>7</v>
      </c>
      <c r="H28" s="42">
        <v>1</v>
      </c>
      <c r="I28" s="42">
        <v>0</v>
      </c>
      <c r="J28" s="42">
        <v>0</v>
      </c>
      <c r="K28" s="61">
        <f>SUM(G28:J28)</f>
        <v>8</v>
      </c>
      <c r="L28" s="76">
        <f>F28+K28</f>
        <v>51</v>
      </c>
      <c r="M28" s="34">
        <f>B28*$B$6+C28*$C$6+D28*$D$6+E28*$E$6</f>
        <v>1673</v>
      </c>
      <c r="N28" s="5">
        <f>G28*$G$6+H28*$H$6+I28*$I$6+J28*$J$6</f>
        <v>304</v>
      </c>
      <c r="O28" s="12">
        <f>SUM(M28:N28)</f>
        <v>1977</v>
      </c>
    </row>
    <row r="29" spans="1:15" ht="12.75">
      <c r="A29" s="38" t="s">
        <v>8</v>
      </c>
      <c r="B29" s="2">
        <f>17+18</f>
        <v>35</v>
      </c>
      <c r="C29" s="2">
        <v>3</v>
      </c>
      <c r="D29" s="2">
        <v>1</v>
      </c>
      <c r="E29" s="2">
        <v>1</v>
      </c>
      <c r="F29" s="51">
        <f>SUM(B29:E29)</f>
        <v>40</v>
      </c>
      <c r="G29" s="46">
        <v>4</v>
      </c>
      <c r="H29" s="2">
        <v>0</v>
      </c>
      <c r="I29" s="2">
        <v>0</v>
      </c>
      <c r="J29" s="2">
        <v>0</v>
      </c>
      <c r="K29" s="62">
        <f>SUM(G29:J29)</f>
        <v>4</v>
      </c>
      <c r="L29" s="77">
        <f>F29+K29</f>
        <v>44</v>
      </c>
      <c r="M29" s="34">
        <f>B29*$B$6+C29*$C$6+D29*$D$6+E29*$E$6</f>
        <v>1493</v>
      </c>
      <c r="N29" s="5">
        <f>G29*$G$6+H29*$H$6+I29*$I$6+J29*$J$6</f>
        <v>160</v>
      </c>
      <c r="O29" s="12">
        <f>SUM(M29:N29)</f>
        <v>1653</v>
      </c>
    </row>
    <row r="30" spans="1:15" ht="13.5" thickBot="1">
      <c r="A30" s="39" t="s">
        <v>13</v>
      </c>
      <c r="B30" s="56">
        <f>17+28</f>
        <v>45</v>
      </c>
      <c r="C30" s="56">
        <v>0</v>
      </c>
      <c r="D30" s="56">
        <v>0</v>
      </c>
      <c r="E30" s="56">
        <v>0</v>
      </c>
      <c r="F30" s="57">
        <f>SUM(B30:E30)</f>
        <v>45</v>
      </c>
      <c r="G30" s="55">
        <v>8</v>
      </c>
      <c r="H30" s="56">
        <v>8</v>
      </c>
      <c r="I30" s="56">
        <v>0</v>
      </c>
      <c r="J30" s="56">
        <v>0</v>
      </c>
      <c r="K30" s="65">
        <f>SUM(G30:J30)</f>
        <v>16</v>
      </c>
      <c r="L30" s="78">
        <f>F30+K30</f>
        <v>61</v>
      </c>
      <c r="M30" s="34">
        <f>B30*$B$6+C30*$C$6+D30*$D$6+E30*$E$6</f>
        <v>1800</v>
      </c>
      <c r="N30" s="5">
        <f>G30*$G$6+H30*$H$6+I30*$I$6+J30*$J$6</f>
        <v>512</v>
      </c>
      <c r="O30" s="12">
        <f>SUM(M30:N30)</f>
        <v>2312</v>
      </c>
    </row>
    <row r="31" spans="1:17" s="1" customFormat="1" ht="13.5" thickBot="1">
      <c r="A31" s="40" t="s">
        <v>10</v>
      </c>
      <c r="B31" s="4">
        <f aca="true" t="shared" si="4" ref="B31:O31">SUM(B28:B30)</f>
        <v>121</v>
      </c>
      <c r="C31" s="4">
        <f t="shared" si="4"/>
        <v>4</v>
      </c>
      <c r="D31" s="4">
        <f t="shared" si="4"/>
        <v>1</v>
      </c>
      <c r="E31" s="4">
        <f t="shared" si="4"/>
        <v>2</v>
      </c>
      <c r="F31" s="47">
        <f t="shared" si="4"/>
        <v>128</v>
      </c>
      <c r="G31" s="4">
        <f t="shared" si="4"/>
        <v>19</v>
      </c>
      <c r="H31" s="4">
        <f t="shared" si="4"/>
        <v>9</v>
      </c>
      <c r="I31" s="4">
        <f t="shared" si="4"/>
        <v>0</v>
      </c>
      <c r="J31" s="4">
        <f t="shared" si="4"/>
        <v>0</v>
      </c>
      <c r="K31" s="70">
        <f t="shared" si="4"/>
        <v>28</v>
      </c>
      <c r="L31" s="71">
        <f>SUM(L28:L30)</f>
        <v>156</v>
      </c>
      <c r="M31" s="35">
        <f t="shared" si="4"/>
        <v>4966</v>
      </c>
      <c r="N31" s="4">
        <f t="shared" si="4"/>
        <v>976</v>
      </c>
      <c r="O31" s="16">
        <f t="shared" si="4"/>
        <v>5942</v>
      </c>
      <c r="P31"/>
      <c r="Q31" s="27"/>
    </row>
    <row r="32" spans="1:17" s="1" customFormat="1" ht="13.5" thickBot="1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8"/>
      <c r="P32"/>
      <c r="Q32" s="26"/>
    </row>
    <row r="33" spans="1:17" s="1" customFormat="1" ht="16.5" thickBot="1">
      <c r="A33" s="52" t="s">
        <v>21</v>
      </c>
      <c r="B33" s="4">
        <f aca="true" t="shared" si="5" ref="B33:O33">B12+B17+B21+B26+B31</f>
        <v>784</v>
      </c>
      <c r="C33" s="4">
        <f t="shared" si="5"/>
        <v>82</v>
      </c>
      <c r="D33" s="4">
        <f t="shared" si="5"/>
        <v>25</v>
      </c>
      <c r="E33" s="4">
        <f t="shared" si="5"/>
        <v>8</v>
      </c>
      <c r="F33" s="47">
        <f>SUM(B33:E33)</f>
        <v>899</v>
      </c>
      <c r="G33" s="60">
        <f t="shared" si="5"/>
        <v>39</v>
      </c>
      <c r="H33" s="4">
        <f t="shared" si="5"/>
        <v>89</v>
      </c>
      <c r="I33" s="4">
        <f t="shared" si="5"/>
        <v>14</v>
      </c>
      <c r="J33" s="4">
        <f t="shared" si="5"/>
        <v>1</v>
      </c>
      <c r="K33" s="47">
        <f t="shared" si="5"/>
        <v>143</v>
      </c>
      <c r="L33" s="79">
        <f>L12+L17+L21+L26+L31</f>
        <v>1042</v>
      </c>
      <c r="M33" s="36">
        <f t="shared" si="5"/>
        <v>33700</v>
      </c>
      <c r="N33" s="20">
        <f t="shared" si="5"/>
        <v>3873</v>
      </c>
      <c r="O33" s="20">
        <f t="shared" si="5"/>
        <v>37573</v>
      </c>
      <c r="P33"/>
      <c r="Q33" s="26"/>
    </row>
    <row r="34" ht="14.25" thickBot="1" thickTop="1"/>
    <row r="35" spans="1:6" ht="13.5" thickBot="1">
      <c r="A35" s="66"/>
      <c r="B35" s="67"/>
      <c r="C35" s="67"/>
      <c r="D35" s="67"/>
      <c r="E35" s="68"/>
      <c r="F35" s="69"/>
    </row>
    <row r="36" ht="13.5" thickTop="1"/>
  </sheetData>
  <mergeCells count="14">
    <mergeCell ref="A22:O22"/>
    <mergeCell ref="A27:O27"/>
    <mergeCell ref="A1:P1"/>
    <mergeCell ref="A2:P2"/>
    <mergeCell ref="A3:P3"/>
    <mergeCell ref="A4:P4"/>
    <mergeCell ref="A5:A6"/>
    <mergeCell ref="B5:F5"/>
    <mergeCell ref="G5:K5"/>
    <mergeCell ref="M5:M6"/>
    <mergeCell ref="N5:N6"/>
    <mergeCell ref="O5:O6"/>
    <mergeCell ref="A13:O13"/>
    <mergeCell ref="A18:O18"/>
  </mergeCells>
  <printOptions/>
  <pageMargins left="0.42" right="0.19" top="1" bottom="1" header="0.492125985" footer="0.49212598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..</cp:lastModifiedBy>
  <cp:lastPrinted>2007-12-07T12:35:50Z</cp:lastPrinted>
  <dcterms:created xsi:type="dcterms:W3CDTF">2003-07-17T18:06:50Z</dcterms:created>
  <dcterms:modified xsi:type="dcterms:W3CDTF">2008-01-14T13:06:04Z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_AdHocReviewCycle">
    <vt:i4>-404087061</vt:i4>
  </property>
  <property fmtid="{D5CDD505-2E9C-101B-9397-08002B2CF9AE}" pid="4" name="_EmailSubje">
    <vt:lpwstr>Atualização Site GPC</vt:lpwstr>
  </property>
  <property fmtid="{D5CDD505-2E9C-101B-9397-08002B2CF9AE}" pid="5" name="_AuthorEma">
    <vt:lpwstr>dircecruz@unioeste.br</vt:lpwstr>
  </property>
  <property fmtid="{D5CDD505-2E9C-101B-9397-08002B2CF9AE}" pid="6" name="_AuthorEmailDisplayNa">
    <vt:lpwstr>Dirce Pereira da Cruz</vt:lpwstr>
  </property>
</Properties>
</file>